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8010"/>
  </bookViews>
  <sheets>
    <sheet name="итог" sheetId="2" r:id="rId1"/>
  </sheets>
  <calcPr calcId="124519"/>
</workbook>
</file>

<file path=xl/calcChain.xml><?xml version="1.0" encoding="utf-8"?>
<calcChain xmlns="http://schemas.openxmlformats.org/spreadsheetml/2006/main">
  <c r="H28" i="2"/>
  <c r="L26" l="1"/>
  <c r="K26"/>
  <c r="J26"/>
  <c r="K25"/>
  <c r="L25" s="1"/>
  <c r="J25"/>
  <c r="K24"/>
  <c r="L24" s="1"/>
  <c r="J24"/>
  <c r="K23"/>
  <c r="L23" s="1"/>
  <c r="J23"/>
  <c r="K22"/>
  <c r="L22" s="1"/>
  <c r="J22"/>
  <c r="K21"/>
  <c r="L21" s="1"/>
  <c r="J21"/>
  <c r="K20"/>
  <c r="L20" s="1"/>
  <c r="J20"/>
  <c r="K19"/>
  <c r="L19" s="1"/>
  <c r="J19"/>
  <c r="L18"/>
  <c r="K18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J10"/>
  <c r="H29" l="1"/>
  <c r="H30" s="1"/>
  <c r="E29"/>
  <c r="E30" s="1"/>
  <c r="K29"/>
  <c r="K30" s="1"/>
</calcChain>
</file>

<file path=xl/sharedStrings.xml><?xml version="1.0" encoding="utf-8"?>
<sst xmlns="http://schemas.openxmlformats.org/spreadsheetml/2006/main" count="45" uniqueCount="42">
  <si>
    <t>Образовательная область "Здоровье"</t>
  </si>
  <si>
    <t>№</t>
  </si>
  <si>
    <t>Ф.И.ребенка</t>
  </si>
  <si>
    <t>Общее количество</t>
  </si>
  <si>
    <t>Средний уровень</t>
  </si>
  <si>
    <t>Уровень развития умений и навыков</t>
  </si>
  <si>
    <t>А (всего детей)</t>
  </si>
  <si>
    <t>Б (І уровень)</t>
  </si>
  <si>
    <t>В (ІІ уровень)</t>
  </si>
  <si>
    <t>Г (ІІІ уровень)</t>
  </si>
  <si>
    <t>І ур</t>
  </si>
  <si>
    <t>ІІ ур</t>
  </si>
  <si>
    <t>ІІІ ур</t>
  </si>
  <si>
    <t>Образовательная область "Коммуникация"</t>
  </si>
  <si>
    <t>Образовательная область "Познание"</t>
  </si>
  <si>
    <t>Образовательная область "Творчество"</t>
  </si>
  <si>
    <t>Образовательная область "Социум"</t>
  </si>
  <si>
    <t>Доля детей с низким уровнем  %</t>
  </si>
  <si>
    <t>Доля детей со средним уровнем  %</t>
  </si>
  <si>
    <t>Доля детей с высоким уровнем  %</t>
  </si>
  <si>
    <t xml:space="preserve">Сводный отчет  </t>
  </si>
  <si>
    <t>стартовый</t>
  </si>
  <si>
    <t>промежуточный</t>
  </si>
  <si>
    <t>итоговый</t>
  </si>
  <si>
    <t>Алмас Ардак</t>
  </si>
  <si>
    <t>Арыстангалиева Алтынай</t>
  </si>
  <si>
    <t>Ахмет Нурислам</t>
  </si>
  <si>
    <t>Әмірхан Сымбат</t>
  </si>
  <si>
    <t>Бурканов Ибрагим</t>
  </si>
  <si>
    <t>Кусаинов Искандер</t>
  </si>
  <si>
    <t>Испусинова Инжу</t>
  </si>
  <si>
    <t>Ланаметс Арина</t>
  </si>
  <si>
    <t>Реш Радмир</t>
  </si>
  <si>
    <t>Сулейменов Абдулазиз</t>
  </si>
  <si>
    <t>Ищенко Иван</t>
  </si>
  <si>
    <t>Шабельникова Ульяна</t>
  </si>
  <si>
    <t>Ядрихинский Вениамин</t>
  </si>
  <si>
    <t>Шарипова Амина</t>
  </si>
  <si>
    <t>Жалғасбай Әсемай</t>
  </si>
  <si>
    <t>Казбекова Еркежан</t>
  </si>
  <si>
    <t>о результатах итогого  мониторинга по отслеживанию развития умений и навыков детей</t>
  </si>
  <si>
    <t xml:space="preserve">Учебный год: ____2020-2021________       Группа:___8____Улыбка______________     Дата проведения:___май__10-15______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</si>
</sst>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1" xfId="1" applyFont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1" xfId="0" applyFont="1" applyBorder="1"/>
    <xf numFmtId="0" fontId="3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итог!$D$33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итог!$E$32:$J$32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итог!$E$33:$J$33</c:f>
              <c:numCache>
                <c:formatCode>General</c:formatCode>
                <c:ptCount val="6"/>
                <c:pt idx="0">
                  <c:v>8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итог!$D$34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итог!$E$32:$J$32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итог!$E$34:$J$34</c:f>
              <c:numCache>
                <c:formatCode>General</c:formatCode>
                <c:ptCount val="6"/>
                <c:pt idx="0">
                  <c:v>84</c:v>
                </c:pt>
                <c:pt idx="2">
                  <c:v>31</c:v>
                </c:pt>
                <c:pt idx="4" formatCode="dd/mmm">
                  <c:v>13</c:v>
                </c:pt>
              </c:numCache>
            </c:numRef>
          </c:val>
        </c:ser>
        <c:ser>
          <c:idx val="2"/>
          <c:order val="2"/>
          <c:tx>
            <c:strRef>
              <c:f>итог!$D$35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итог!$E$32:$J$32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итог!$E$35:$J$35</c:f>
              <c:numCache>
                <c:formatCode>General</c:formatCode>
                <c:ptCount val="6"/>
                <c:pt idx="0">
                  <c:v>8</c:v>
                </c:pt>
                <c:pt idx="2">
                  <c:v>69</c:v>
                </c:pt>
                <c:pt idx="4">
                  <c:v>87</c:v>
                </c:pt>
              </c:numCache>
            </c:numRef>
          </c:val>
        </c:ser>
        <c:shape val="box"/>
        <c:axId val="111340544"/>
        <c:axId val="111366912"/>
        <c:axId val="0"/>
      </c:bar3DChart>
      <c:catAx>
        <c:axId val="1113405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366912"/>
        <c:crosses val="autoZero"/>
        <c:auto val="1"/>
        <c:lblAlgn val="ctr"/>
        <c:lblOffset val="100"/>
      </c:catAx>
      <c:valAx>
        <c:axId val="11136691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3405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44</xdr:row>
      <xdr:rowOff>14287</xdr:rowOff>
    </xdr:from>
    <xdr:to>
      <xdr:col>17</xdr:col>
      <xdr:colOff>590550</xdr:colOff>
      <xdr:row>55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89"/>
  <sheetViews>
    <sheetView tabSelected="1" topLeftCell="A23" workbookViewId="0">
      <selection activeCell="I41" sqref="I41"/>
    </sheetView>
  </sheetViews>
  <sheetFormatPr defaultRowHeight="15"/>
  <cols>
    <col min="3" max="3" width="5.85546875" customWidth="1"/>
    <col min="4" max="4" width="21.5703125" customWidth="1"/>
  </cols>
  <sheetData>
    <row r="5" spans="2:13">
      <c r="B5" s="35" t="s">
        <v>20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2:13">
      <c r="B6" s="35" t="s">
        <v>40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2:13">
      <c r="B7" s="35" t="s">
        <v>41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9" spans="2:13" ht="180" customHeight="1" thickBot="1">
      <c r="B9" s="8"/>
      <c r="C9" s="9" t="s">
        <v>1</v>
      </c>
      <c r="D9" s="9" t="s">
        <v>2</v>
      </c>
      <c r="E9" s="14" t="s">
        <v>0</v>
      </c>
      <c r="F9" s="14" t="s">
        <v>13</v>
      </c>
      <c r="G9" s="14" t="s">
        <v>14</v>
      </c>
      <c r="H9" s="14" t="s">
        <v>15</v>
      </c>
      <c r="I9" s="14" t="s">
        <v>16</v>
      </c>
      <c r="J9" s="7" t="s">
        <v>3</v>
      </c>
      <c r="K9" s="17" t="s">
        <v>4</v>
      </c>
      <c r="L9" s="15" t="s">
        <v>5</v>
      </c>
      <c r="M9" s="8"/>
    </row>
    <row r="10" spans="2:13" ht="16.5" thickBot="1">
      <c r="B10" s="8"/>
      <c r="C10" s="10">
        <v>1</v>
      </c>
      <c r="D10" s="20" t="s">
        <v>24</v>
      </c>
      <c r="E10" s="10">
        <v>3</v>
      </c>
      <c r="F10" s="23">
        <v>3</v>
      </c>
      <c r="G10" s="10">
        <v>3</v>
      </c>
      <c r="H10" s="10">
        <v>2</v>
      </c>
      <c r="I10" s="10">
        <v>3</v>
      </c>
      <c r="J10" s="12">
        <f>SUM(E10:I10)</f>
        <v>14</v>
      </c>
      <c r="K10" s="13">
        <f>AVERAGE(E10,F10,G10,H10,I10)</f>
        <v>2.8</v>
      </c>
      <c r="L10" s="16" t="str">
        <f>IF(E10="","",VLOOKUP(K10,$K$87:$L$89,2,TRUE))</f>
        <v>ІІІ ур</v>
      </c>
      <c r="M10" s="8"/>
    </row>
    <row r="11" spans="2:13" ht="32.25" thickBot="1">
      <c r="B11" s="8"/>
      <c r="C11" s="10">
        <v>2</v>
      </c>
      <c r="D11" s="21" t="s">
        <v>25</v>
      </c>
      <c r="E11" s="10">
        <v>3</v>
      </c>
      <c r="F11" s="23">
        <v>3</v>
      </c>
      <c r="G11" s="10">
        <v>3</v>
      </c>
      <c r="H11" s="10">
        <v>3</v>
      </c>
      <c r="I11" s="10">
        <v>3</v>
      </c>
      <c r="J11" s="12">
        <f t="shared" ref="J11:J26" si="0">SUM(E11:I11)</f>
        <v>15</v>
      </c>
      <c r="K11" s="13">
        <f t="shared" ref="K11:K26" si="1">AVERAGE(E11,F11,G11,H11,I11)</f>
        <v>3</v>
      </c>
      <c r="L11" s="16" t="str">
        <f>IF(E11="","",VLOOKUP(K11,$K$87:$L$89,2,TRUE))</f>
        <v>ІІІ ур</v>
      </c>
      <c r="M11" s="8"/>
    </row>
    <row r="12" spans="2:13" ht="16.5" thickBot="1">
      <c r="B12" s="8"/>
      <c r="C12" s="10">
        <v>3</v>
      </c>
      <c r="D12" s="21" t="s">
        <v>26</v>
      </c>
      <c r="E12" s="10">
        <v>3</v>
      </c>
      <c r="F12" s="23">
        <v>3</v>
      </c>
      <c r="G12" s="10">
        <v>3</v>
      </c>
      <c r="H12" s="10">
        <v>3</v>
      </c>
      <c r="I12" s="10">
        <v>3</v>
      </c>
      <c r="J12" s="12">
        <f t="shared" si="0"/>
        <v>15</v>
      </c>
      <c r="K12" s="13">
        <f t="shared" si="1"/>
        <v>3</v>
      </c>
      <c r="L12" s="16" t="str">
        <f>IF(E12="","",VLOOKUP(K12,$K$87:$L$89,2,TRUE))</f>
        <v>ІІІ ур</v>
      </c>
      <c r="M12" s="8"/>
    </row>
    <row r="13" spans="2:13" ht="16.5" thickBot="1">
      <c r="B13" s="8"/>
      <c r="C13" s="10">
        <v>4</v>
      </c>
      <c r="D13" s="21" t="s">
        <v>27</v>
      </c>
      <c r="E13" s="10">
        <v>3</v>
      </c>
      <c r="F13" s="23">
        <v>3</v>
      </c>
      <c r="G13" s="10">
        <v>3</v>
      </c>
      <c r="H13" s="10">
        <v>3</v>
      </c>
      <c r="I13" s="10">
        <v>3</v>
      </c>
      <c r="J13" s="12">
        <f t="shared" si="0"/>
        <v>15</v>
      </c>
      <c r="K13" s="13">
        <f t="shared" si="1"/>
        <v>3</v>
      </c>
      <c r="L13" s="16" t="str">
        <f>IF(E13="","",VLOOKUP(K13,$K$87:$L$89,2,TRUE))</f>
        <v>ІІІ ур</v>
      </c>
      <c r="M13" s="8"/>
    </row>
    <row r="14" spans="2:13" ht="16.5" thickBot="1">
      <c r="B14" s="8"/>
      <c r="C14" s="10">
        <v>5</v>
      </c>
      <c r="D14" s="21" t="s">
        <v>28</v>
      </c>
      <c r="E14" s="10">
        <v>3</v>
      </c>
      <c r="F14" s="23">
        <v>3</v>
      </c>
      <c r="G14" s="10">
        <v>3</v>
      </c>
      <c r="H14" s="10">
        <v>2</v>
      </c>
      <c r="I14" s="10">
        <v>3</v>
      </c>
      <c r="J14" s="12">
        <f t="shared" si="0"/>
        <v>14</v>
      </c>
      <c r="K14" s="13">
        <f t="shared" si="1"/>
        <v>2.8</v>
      </c>
      <c r="L14" s="16" t="str">
        <f>IF(E14="","",VLOOKUP(K14,$K$87:$L$89,2,TRUE))</f>
        <v>ІІІ ур</v>
      </c>
      <c r="M14" s="8"/>
    </row>
    <row r="15" spans="2:13" ht="16.5" thickBot="1">
      <c r="B15" s="8"/>
      <c r="C15" s="10">
        <v>6</v>
      </c>
      <c r="D15" s="21" t="s">
        <v>29</v>
      </c>
      <c r="E15" s="10">
        <v>3</v>
      </c>
      <c r="F15" s="23">
        <v>3</v>
      </c>
      <c r="G15" s="10">
        <v>3</v>
      </c>
      <c r="H15" s="10">
        <v>3</v>
      </c>
      <c r="I15" s="10">
        <v>3</v>
      </c>
      <c r="J15" s="12">
        <f t="shared" si="0"/>
        <v>15</v>
      </c>
      <c r="K15" s="13">
        <f t="shared" si="1"/>
        <v>3</v>
      </c>
      <c r="L15" s="16" t="str">
        <f>IF(E15="","",VLOOKUP(K15,$K$87:$L$89,2,TRUE))</f>
        <v>ІІІ ур</v>
      </c>
      <c r="M15" s="8"/>
    </row>
    <row r="16" spans="2:13" ht="16.5" thickBot="1">
      <c r="B16" s="8"/>
      <c r="C16" s="10">
        <v>7</v>
      </c>
      <c r="D16" s="21" t="s">
        <v>30</v>
      </c>
      <c r="E16" s="10">
        <v>2</v>
      </c>
      <c r="F16" s="23">
        <v>2</v>
      </c>
      <c r="G16" s="10">
        <v>3</v>
      </c>
      <c r="H16" s="10">
        <v>2</v>
      </c>
      <c r="I16" s="10">
        <v>3</v>
      </c>
      <c r="J16" s="12">
        <f t="shared" si="0"/>
        <v>12</v>
      </c>
      <c r="K16" s="13">
        <f t="shared" si="1"/>
        <v>2.4</v>
      </c>
      <c r="L16" s="16" t="str">
        <f>IF(E16="","",VLOOKUP(K16,$K$87:$L$89,2,TRUE))</f>
        <v>ІІ ур</v>
      </c>
      <c r="M16" s="8"/>
    </row>
    <row r="17" spans="2:13" ht="16.5" thickBot="1">
      <c r="B17" s="8"/>
      <c r="C17" s="10">
        <v>8</v>
      </c>
      <c r="D17" s="21" t="s">
        <v>31</v>
      </c>
      <c r="E17" s="10">
        <v>3</v>
      </c>
      <c r="F17" s="23">
        <v>2</v>
      </c>
      <c r="G17" s="10">
        <v>3</v>
      </c>
      <c r="H17" s="10">
        <v>2</v>
      </c>
      <c r="I17" s="10">
        <v>3</v>
      </c>
      <c r="J17" s="12">
        <f t="shared" si="0"/>
        <v>13</v>
      </c>
      <c r="K17" s="13">
        <f t="shared" si="1"/>
        <v>2.6</v>
      </c>
      <c r="L17" s="16" t="str">
        <f>IF(E17="","",VLOOKUP(K17,$K$87:$L$89,2,TRUE))</f>
        <v>ІІІ ур</v>
      </c>
      <c r="M17" s="8"/>
    </row>
    <row r="18" spans="2:13" ht="16.5" thickBot="1">
      <c r="C18" s="10">
        <v>9</v>
      </c>
      <c r="D18" s="21" t="s">
        <v>32</v>
      </c>
      <c r="E18" s="10">
        <v>2</v>
      </c>
      <c r="F18" s="23">
        <v>3</v>
      </c>
      <c r="G18" s="10">
        <v>3</v>
      </c>
      <c r="H18" s="10">
        <v>2</v>
      </c>
      <c r="I18" s="10">
        <v>3</v>
      </c>
      <c r="J18" s="12">
        <f t="shared" si="0"/>
        <v>13</v>
      </c>
      <c r="K18" s="13">
        <f t="shared" si="1"/>
        <v>2.6</v>
      </c>
      <c r="L18" s="16" t="str">
        <f>IF(E18="","",VLOOKUP(K18,$K$87:$L$89,2,TRUE))</f>
        <v>ІІІ ур</v>
      </c>
    </row>
    <row r="19" spans="2:13" ht="32.25" thickBot="1">
      <c r="C19" s="10">
        <v>10</v>
      </c>
      <c r="D19" s="21" t="s">
        <v>33</v>
      </c>
      <c r="E19" s="10">
        <v>3</v>
      </c>
      <c r="F19" s="23">
        <v>3</v>
      </c>
      <c r="G19" s="10">
        <v>3</v>
      </c>
      <c r="H19" s="10">
        <v>3</v>
      </c>
      <c r="I19" s="10">
        <v>3</v>
      </c>
      <c r="J19" s="12">
        <f t="shared" si="0"/>
        <v>15</v>
      </c>
      <c r="K19" s="13">
        <f t="shared" si="1"/>
        <v>3</v>
      </c>
      <c r="L19" s="16" t="str">
        <f>IF(E19="","",VLOOKUP(K19,$K$87:$L$89,2,TRUE))</f>
        <v>ІІІ ур</v>
      </c>
    </row>
    <row r="20" spans="2:13" ht="16.5" thickBot="1">
      <c r="C20" s="10">
        <v>11</v>
      </c>
      <c r="D20" s="21" t="s">
        <v>34</v>
      </c>
      <c r="E20" s="10">
        <v>3</v>
      </c>
      <c r="F20" s="23">
        <v>3</v>
      </c>
      <c r="G20" s="10">
        <v>3</v>
      </c>
      <c r="H20" s="10">
        <v>2</v>
      </c>
      <c r="I20" s="10">
        <v>3</v>
      </c>
      <c r="J20" s="12">
        <f t="shared" si="0"/>
        <v>14</v>
      </c>
      <c r="K20" s="13">
        <f t="shared" si="1"/>
        <v>2.8</v>
      </c>
      <c r="L20" s="16" t="str">
        <f>IF(E20="","",VLOOKUP(K20,$K$87:$L$89,2,TRUE))</f>
        <v>ІІІ ур</v>
      </c>
    </row>
    <row r="21" spans="2:13" ht="32.25" thickBot="1">
      <c r="C21" s="10">
        <v>12</v>
      </c>
      <c r="D21" s="21" t="s">
        <v>35</v>
      </c>
      <c r="E21" s="10">
        <v>3</v>
      </c>
      <c r="F21" s="23">
        <v>3</v>
      </c>
      <c r="G21" s="10">
        <v>3</v>
      </c>
      <c r="H21" s="10">
        <v>3</v>
      </c>
      <c r="I21" s="10">
        <v>3</v>
      </c>
      <c r="J21" s="12">
        <f t="shared" si="0"/>
        <v>15</v>
      </c>
      <c r="K21" s="13">
        <f t="shared" si="1"/>
        <v>3</v>
      </c>
      <c r="L21" s="16" t="str">
        <f>IF(E21="","",VLOOKUP(K21,$K$87:$L$89,2,TRUE))</f>
        <v>ІІІ ур</v>
      </c>
    </row>
    <row r="22" spans="2:13" ht="32.25" thickBot="1">
      <c r="C22" s="10">
        <v>13</v>
      </c>
      <c r="D22" s="21" t="s">
        <v>36</v>
      </c>
      <c r="E22" s="10">
        <v>3</v>
      </c>
      <c r="F22" s="23">
        <v>3</v>
      </c>
      <c r="G22" s="10">
        <v>3</v>
      </c>
      <c r="H22" s="10">
        <v>3</v>
      </c>
      <c r="I22" s="10">
        <v>3</v>
      </c>
      <c r="J22" s="12">
        <f t="shared" si="0"/>
        <v>15</v>
      </c>
      <c r="K22" s="13">
        <f t="shared" si="1"/>
        <v>3</v>
      </c>
      <c r="L22" s="16" t="str">
        <f>IF(E22="","",VLOOKUP(K22,$K$87:$L$89,2,TRUE))</f>
        <v>ІІІ ур</v>
      </c>
    </row>
    <row r="23" spans="2:13">
      <c r="C23" s="10">
        <v>14</v>
      </c>
      <c r="D23" s="22" t="s">
        <v>37</v>
      </c>
      <c r="E23" s="10">
        <v>2</v>
      </c>
      <c r="F23" s="23">
        <v>2</v>
      </c>
      <c r="G23" s="10">
        <v>3</v>
      </c>
      <c r="H23" s="10">
        <v>2</v>
      </c>
      <c r="I23" s="10">
        <v>3</v>
      </c>
      <c r="J23" s="12">
        <f t="shared" si="0"/>
        <v>12</v>
      </c>
      <c r="K23" s="13">
        <f t="shared" si="1"/>
        <v>2.4</v>
      </c>
      <c r="L23" s="16" t="str">
        <f>IF(E23="","",VLOOKUP(K23,$K$87:$L$89,2,TRUE))</f>
        <v>ІІ ур</v>
      </c>
    </row>
    <row r="24" spans="2:13">
      <c r="C24" s="10">
        <v>15</v>
      </c>
      <c r="D24" s="22" t="s">
        <v>38</v>
      </c>
      <c r="E24" s="10">
        <v>3</v>
      </c>
      <c r="F24" s="23">
        <v>3</v>
      </c>
      <c r="G24" s="10">
        <v>3</v>
      </c>
      <c r="H24" s="10">
        <v>3</v>
      </c>
      <c r="I24" s="10">
        <v>3</v>
      </c>
      <c r="J24" s="12">
        <f t="shared" si="0"/>
        <v>15</v>
      </c>
      <c r="K24" s="13">
        <f t="shared" si="1"/>
        <v>3</v>
      </c>
      <c r="L24" s="16" t="str">
        <f>IF(E24="","",VLOOKUP(K24,$K$87:$L$89,2,TRUE))</f>
        <v>ІІІ ур</v>
      </c>
    </row>
    <row r="25" spans="2:13">
      <c r="C25" s="10">
        <v>16</v>
      </c>
      <c r="D25" s="10" t="s">
        <v>39</v>
      </c>
      <c r="E25" s="10">
        <v>3</v>
      </c>
      <c r="F25" s="10">
        <v>3</v>
      </c>
      <c r="G25" s="10">
        <v>3</v>
      </c>
      <c r="H25" s="10">
        <v>3</v>
      </c>
      <c r="I25" s="10">
        <v>3</v>
      </c>
      <c r="J25" s="12">
        <f t="shared" si="0"/>
        <v>15</v>
      </c>
      <c r="K25" s="13">
        <f t="shared" si="1"/>
        <v>3</v>
      </c>
      <c r="L25" s="16" t="str">
        <f>IF(E25="","",VLOOKUP(K25,$K$87:$L$89,2,TRUE))</f>
        <v>ІІІ ур</v>
      </c>
    </row>
    <row r="26" spans="2:13">
      <c r="C26" s="10">
        <v>17</v>
      </c>
      <c r="D26" s="10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2">
        <f t="shared" si="0"/>
        <v>0</v>
      </c>
      <c r="K26" s="13">
        <f t="shared" si="1"/>
        <v>0</v>
      </c>
      <c r="L26" s="16" t="e">
        <f>IF(E26="","",VLOOKUP(K26,$K$87:$L$89,2,TRUE))</f>
        <v>#N/A</v>
      </c>
    </row>
    <row r="27" spans="2:13">
      <c r="C27" s="10">
        <v>18</v>
      </c>
      <c r="D27" s="28"/>
      <c r="E27" s="30"/>
      <c r="F27" s="30"/>
      <c r="G27" s="30"/>
      <c r="H27" s="28"/>
      <c r="I27" s="30"/>
      <c r="J27" s="30"/>
      <c r="K27" s="30"/>
      <c r="L27" s="31"/>
    </row>
    <row r="28" spans="2:13">
      <c r="C28" s="10">
        <v>19</v>
      </c>
      <c r="D28" s="33"/>
      <c r="E28" s="33"/>
      <c r="F28" s="33"/>
      <c r="G28" s="34"/>
      <c r="H28" s="1">
        <f>COUNTA(D10:D26)</f>
        <v>16</v>
      </c>
      <c r="I28" s="38"/>
      <c r="J28" s="39"/>
      <c r="K28" s="39"/>
      <c r="L28" s="40"/>
    </row>
    <row r="29" spans="2:13">
      <c r="C29" s="10">
        <v>20</v>
      </c>
      <c r="D29" s="29"/>
      <c r="E29" s="4">
        <f>COUNTIF(L10:L26,"І ур")</f>
        <v>0</v>
      </c>
      <c r="F29" s="41" t="s">
        <v>8</v>
      </c>
      <c r="G29" s="41"/>
      <c r="H29" s="5">
        <f>COUNTIF(L10:L26,"ІІ ур")</f>
        <v>2</v>
      </c>
      <c r="I29" s="41" t="s">
        <v>9</v>
      </c>
      <c r="J29" s="41"/>
      <c r="K29" s="4">
        <f>COUNTIF(L10:L26,"ІІІ ур")</f>
        <v>14</v>
      </c>
      <c r="L29" s="2"/>
    </row>
    <row r="30" spans="2:13">
      <c r="C30" s="10">
        <v>21</v>
      </c>
      <c r="D30" s="27"/>
      <c r="E30" s="6">
        <f>(E29/H28)*100</f>
        <v>0</v>
      </c>
      <c r="F30" s="42" t="s">
        <v>18</v>
      </c>
      <c r="G30" s="42"/>
      <c r="H30" s="6">
        <f>(H29/H28)*100</f>
        <v>12.5</v>
      </c>
      <c r="I30" s="42" t="s">
        <v>19</v>
      </c>
      <c r="J30" s="42"/>
      <c r="K30" s="6">
        <f>(K29/H28)*100</f>
        <v>87.5</v>
      </c>
      <c r="L30" s="3"/>
    </row>
    <row r="31" spans="2:13">
      <c r="C31" s="10">
        <v>22</v>
      </c>
    </row>
    <row r="32" spans="2:13">
      <c r="C32" s="10">
        <v>23</v>
      </c>
      <c r="D32" s="18"/>
      <c r="E32" s="45" t="s">
        <v>21</v>
      </c>
      <c r="F32" s="42"/>
      <c r="G32" s="42" t="s">
        <v>22</v>
      </c>
      <c r="H32" s="42"/>
      <c r="I32" s="42" t="s">
        <v>23</v>
      </c>
      <c r="J32" s="42"/>
    </row>
    <row r="33" spans="3:10" ht="30">
      <c r="C33" s="10">
        <v>24</v>
      </c>
      <c r="D33" s="19" t="s">
        <v>17</v>
      </c>
      <c r="E33" s="37">
        <v>8</v>
      </c>
      <c r="F33" s="43"/>
      <c r="G33" s="24">
        <v>0</v>
      </c>
      <c r="H33" s="25"/>
      <c r="I33" s="36">
        <v>0</v>
      </c>
      <c r="J33" s="43"/>
    </row>
    <row r="34" spans="3:10" ht="30">
      <c r="C34" s="10">
        <v>25</v>
      </c>
      <c r="D34" s="19" t="s">
        <v>18</v>
      </c>
      <c r="E34" s="36">
        <v>84</v>
      </c>
      <c r="F34" s="43"/>
      <c r="G34" s="24">
        <v>31</v>
      </c>
      <c r="H34" s="25"/>
      <c r="I34" s="44">
        <v>13</v>
      </c>
      <c r="J34" s="43"/>
    </row>
    <row r="35" spans="3:10" ht="30">
      <c r="C35" s="10">
        <v>26</v>
      </c>
      <c r="D35" s="19" t="s">
        <v>19</v>
      </c>
      <c r="E35" s="36">
        <v>8</v>
      </c>
      <c r="F35" s="43"/>
      <c r="G35" s="24">
        <v>69</v>
      </c>
      <c r="H35" s="25"/>
      <c r="I35" s="36">
        <v>87</v>
      </c>
      <c r="J35" s="43"/>
    </row>
    <row r="36" spans="3:10">
      <c r="C36" s="10">
        <v>27</v>
      </c>
    </row>
    <row r="37" spans="3:10">
      <c r="C37" s="10">
        <v>28</v>
      </c>
    </row>
    <row r="38" spans="3:10">
      <c r="C38" s="10">
        <v>29</v>
      </c>
    </row>
    <row r="39" spans="3:10">
      <c r="C39" s="10">
        <v>30</v>
      </c>
    </row>
    <row r="40" spans="3:10">
      <c r="C40" s="26"/>
    </row>
    <row r="41" spans="3:10">
      <c r="C41" s="32" t="s">
        <v>6</v>
      </c>
    </row>
    <row r="42" spans="3:10">
      <c r="C42" s="29" t="s">
        <v>7</v>
      </c>
    </row>
    <row r="43" spans="3:10" ht="49.5" customHeight="1">
      <c r="C43" s="27" t="s">
        <v>17</v>
      </c>
    </row>
    <row r="87" spans="11:12">
      <c r="K87" s="11">
        <v>1</v>
      </c>
      <c r="L87" s="11" t="s">
        <v>10</v>
      </c>
    </row>
    <row r="88" spans="11:12">
      <c r="K88" s="11">
        <v>1.6</v>
      </c>
      <c r="L88" s="11" t="s">
        <v>11</v>
      </c>
    </row>
    <row r="89" spans="11:12">
      <c r="K89" s="11">
        <v>2.6</v>
      </c>
      <c r="L89" s="11" t="s">
        <v>12</v>
      </c>
    </row>
  </sheetData>
  <mergeCells count="17">
    <mergeCell ref="E34:F34"/>
    <mergeCell ref="I34:J34"/>
    <mergeCell ref="E35:F35"/>
    <mergeCell ref="I35:J35"/>
    <mergeCell ref="E32:F32"/>
    <mergeCell ref="G32:H32"/>
    <mergeCell ref="I32:J32"/>
    <mergeCell ref="E33:F33"/>
    <mergeCell ref="I33:J33"/>
    <mergeCell ref="F29:G29"/>
    <mergeCell ref="I29:J29"/>
    <mergeCell ref="F30:G30"/>
    <mergeCell ref="I30:J30"/>
    <mergeCell ref="B5:M5"/>
    <mergeCell ref="B6:M6"/>
    <mergeCell ref="B7:M7"/>
    <mergeCell ref="I28:L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Шолпанка</cp:lastModifiedBy>
  <dcterms:created xsi:type="dcterms:W3CDTF">2018-09-26T18:32:03Z</dcterms:created>
  <dcterms:modified xsi:type="dcterms:W3CDTF">2023-03-29T13:00:52Z</dcterms:modified>
</cp:coreProperties>
</file>