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8160"/>
  </bookViews>
  <sheets>
    <sheet name="4-5 старт" sheetId="5" r:id="rId1"/>
  </sheets>
  <calcPr calcId="124519"/>
</workbook>
</file>

<file path=xl/calcChain.xml><?xml version="1.0" encoding="utf-8"?>
<calcChain xmlns="http://schemas.openxmlformats.org/spreadsheetml/2006/main">
  <c r="J9" i="5"/>
  <c r="K9"/>
  <c r="L9" s="1"/>
  <c r="Y9"/>
  <c r="Z9"/>
  <c r="AA9" s="1"/>
  <c r="J10"/>
  <c r="K10"/>
  <c r="L10" s="1"/>
  <c r="Y10"/>
  <c r="Z10"/>
  <c r="J11"/>
  <c r="K11"/>
  <c r="L11" s="1"/>
  <c r="Y11"/>
  <c r="Z11"/>
  <c r="J12"/>
  <c r="K12"/>
  <c r="L12" s="1"/>
  <c r="Y12"/>
  <c r="Z12"/>
  <c r="J13"/>
  <c r="K13"/>
  <c r="L13" s="1"/>
  <c r="Y13"/>
  <c r="Z13"/>
  <c r="J14"/>
  <c r="K14"/>
  <c r="L14" s="1"/>
  <c r="Y14"/>
  <c r="Z14"/>
  <c r="K15"/>
  <c r="L15" s="1"/>
  <c r="Y15"/>
  <c r="Z15"/>
  <c r="J16"/>
  <c r="K16"/>
  <c r="L16" s="1"/>
  <c r="Y16"/>
  <c r="Z16"/>
  <c r="J17"/>
  <c r="K17"/>
  <c r="L17" s="1"/>
  <c r="Y17"/>
  <c r="Z17"/>
  <c r="AA17"/>
  <c r="J18"/>
  <c r="K18"/>
  <c r="L18" s="1"/>
  <c r="Y18"/>
  <c r="Z18"/>
  <c r="J19"/>
  <c r="K19"/>
  <c r="L19" s="1"/>
  <c r="Y19"/>
  <c r="Z19"/>
  <c r="J20"/>
  <c r="K20"/>
  <c r="L20" s="1"/>
  <c r="Y20"/>
  <c r="Z20"/>
  <c r="J21"/>
  <c r="K21"/>
  <c r="L21" s="1"/>
  <c r="Y21"/>
  <c r="Z21"/>
  <c r="J22"/>
  <c r="K22"/>
  <c r="L22" s="1"/>
  <c r="Y22"/>
  <c r="Z22"/>
  <c r="J23"/>
  <c r="K23"/>
  <c r="L23" s="1"/>
  <c r="Y23"/>
  <c r="Z23"/>
  <c r="J24"/>
  <c r="K24"/>
  <c r="L24" s="1"/>
  <c r="Y24"/>
  <c r="Z24"/>
  <c r="J25"/>
  <c r="K25"/>
  <c r="L25" s="1"/>
  <c r="Y25"/>
  <c r="Z25"/>
  <c r="J26"/>
  <c r="K26"/>
  <c r="L26" s="1"/>
  <c r="Y26"/>
  <c r="Z26"/>
  <c r="AN45"/>
  <c r="AK40"/>
  <c r="Z28"/>
  <c r="K28"/>
  <c r="AA26" l="1"/>
  <c r="AA25"/>
  <c r="AA24"/>
  <c r="AA23"/>
  <c r="AA22"/>
  <c r="AA21"/>
  <c r="AA20"/>
  <c r="AA19"/>
  <c r="AA18"/>
  <c r="AA16"/>
  <c r="AA15"/>
  <c r="AA14"/>
  <c r="AA13"/>
  <c r="AA12"/>
  <c r="AA11"/>
  <c r="AA10"/>
  <c r="K30"/>
  <c r="K31"/>
  <c r="K29"/>
  <c r="Z31" l="1"/>
  <c r="AA31" s="1"/>
  <c r="Z30"/>
  <c r="AA30" s="1"/>
  <c r="Z29"/>
  <c r="AA29" s="1"/>
  <c r="L31"/>
  <c r="L30"/>
  <c r="L29"/>
  <c r="AJ37" l="1"/>
  <c r="AM37" s="1"/>
  <c r="AN37" s="1"/>
  <c r="AO37" s="1"/>
  <c r="AK37"/>
  <c r="AL37" s="1"/>
  <c r="AJ36"/>
  <c r="AM36" s="1"/>
  <c r="AN36" s="1"/>
  <c r="AO36" s="1"/>
  <c r="AK36"/>
  <c r="AL36" s="1"/>
  <c r="AJ35"/>
  <c r="AM35" s="1"/>
  <c r="AN35" s="1"/>
  <c r="AO35" s="1"/>
  <c r="AK35"/>
  <c r="AL35" s="1"/>
  <c r="AK10" l="1"/>
  <c r="AL10" s="1"/>
  <c r="AK11"/>
  <c r="AL11" s="1"/>
  <c r="AK12"/>
  <c r="AL12" s="1"/>
  <c r="AK13"/>
  <c r="AL13" s="1"/>
  <c r="AK14"/>
  <c r="AL14" s="1"/>
  <c r="AK15"/>
  <c r="AL15" s="1"/>
  <c r="AK16"/>
  <c r="AL16" s="1"/>
  <c r="AK17"/>
  <c r="AL17" s="1"/>
  <c r="AK18"/>
  <c r="AL18" s="1"/>
  <c r="AK19"/>
  <c r="AL19" s="1"/>
  <c r="AK20"/>
  <c r="AL20" s="1"/>
  <c r="AK21"/>
  <c r="AL21" s="1"/>
  <c r="AK22"/>
  <c r="AL22" s="1"/>
  <c r="AK23"/>
  <c r="AL23" s="1"/>
  <c r="AK24"/>
  <c r="AL24" s="1"/>
  <c r="AK25"/>
  <c r="AL25" s="1"/>
  <c r="AK26"/>
  <c r="AL26" s="1"/>
  <c r="AK27"/>
  <c r="AL27" s="1"/>
  <c r="AK28"/>
  <c r="AL28" s="1"/>
  <c r="AK29"/>
  <c r="AL29" s="1"/>
  <c r="AK30"/>
  <c r="AL30" s="1"/>
  <c r="AK31"/>
  <c r="AL31" s="1"/>
  <c r="AK32"/>
  <c r="AL32" s="1"/>
  <c r="AK33"/>
  <c r="AL33" s="1"/>
  <c r="AK34"/>
  <c r="AL34" s="1"/>
  <c r="AK38"/>
  <c r="AL38" s="1"/>
  <c r="AJ10"/>
  <c r="AM10" s="1"/>
  <c r="AN10" s="1"/>
  <c r="AO10" s="1"/>
  <c r="AJ11"/>
  <c r="AM11" s="1"/>
  <c r="AN11" s="1"/>
  <c r="AO11" s="1"/>
  <c r="AJ12"/>
  <c r="AM12" s="1"/>
  <c r="AN12" s="1"/>
  <c r="AO12" s="1"/>
  <c r="AJ13"/>
  <c r="AM13" s="1"/>
  <c r="AN13" s="1"/>
  <c r="AO13" s="1"/>
  <c r="AJ14"/>
  <c r="AM14" s="1"/>
  <c r="AN14" s="1"/>
  <c r="AO14" s="1"/>
  <c r="AJ15"/>
  <c r="AM15" s="1"/>
  <c r="AN15" s="1"/>
  <c r="AJ16"/>
  <c r="AM16" s="1"/>
  <c r="AN16" s="1"/>
  <c r="AO16" s="1"/>
  <c r="AJ17"/>
  <c r="AM17" s="1"/>
  <c r="AN17" s="1"/>
  <c r="AO17" s="1"/>
  <c r="AJ18"/>
  <c r="AM18" s="1"/>
  <c r="AN18" s="1"/>
  <c r="AO18" s="1"/>
  <c r="AJ19"/>
  <c r="AM19" s="1"/>
  <c r="AN19" s="1"/>
  <c r="AO19" s="1"/>
  <c r="AJ20"/>
  <c r="AM20" s="1"/>
  <c r="AN20" s="1"/>
  <c r="AO20" s="1"/>
  <c r="AJ21"/>
  <c r="AM21" s="1"/>
  <c r="AN21" s="1"/>
  <c r="AO21" s="1"/>
  <c r="AJ22"/>
  <c r="AM22" s="1"/>
  <c r="AN22" s="1"/>
  <c r="AO22" s="1"/>
  <c r="AJ23"/>
  <c r="AM23" s="1"/>
  <c r="AN23" s="1"/>
  <c r="AO23" s="1"/>
  <c r="AJ24"/>
  <c r="AM24" s="1"/>
  <c r="AN24" s="1"/>
  <c r="AO24" s="1"/>
  <c r="AJ25"/>
  <c r="AM25" s="1"/>
  <c r="AN25" s="1"/>
  <c r="AO25" s="1"/>
  <c r="AJ26"/>
  <c r="AM26" s="1"/>
  <c r="AN26" s="1"/>
  <c r="AO26" s="1"/>
  <c r="AJ27"/>
  <c r="AM27" s="1"/>
  <c r="AN27" s="1"/>
  <c r="AO27" s="1"/>
  <c r="AJ28"/>
  <c r="AM28" s="1"/>
  <c r="AN28" s="1"/>
  <c r="AO28" s="1"/>
  <c r="AJ29"/>
  <c r="AM29" s="1"/>
  <c r="AN29" s="1"/>
  <c r="AO29" s="1"/>
  <c r="AJ30"/>
  <c r="AM30" s="1"/>
  <c r="AN30" s="1"/>
  <c r="AO30" s="1"/>
  <c r="AJ31"/>
  <c r="AM31" s="1"/>
  <c r="AN31" s="1"/>
  <c r="AO31" s="1"/>
  <c r="AJ32"/>
  <c r="AM32" s="1"/>
  <c r="AN32" s="1"/>
  <c r="AO32" s="1"/>
  <c r="AJ33"/>
  <c r="AM33" s="1"/>
  <c r="AN33" s="1"/>
  <c r="AO33" s="1"/>
  <c r="AJ34"/>
  <c r="AM34" s="1"/>
  <c r="AN34" s="1"/>
  <c r="AO34" s="1"/>
  <c r="AJ38"/>
  <c r="AM38" s="1"/>
  <c r="AN38" s="1"/>
  <c r="AO38" s="1"/>
  <c r="AK9"/>
  <c r="AL9" s="1"/>
  <c r="AJ9"/>
  <c r="AM9" s="1"/>
  <c r="AK43" l="1"/>
  <c r="AL43" s="1"/>
  <c r="AL41"/>
  <c r="AL42"/>
  <c r="AN9"/>
  <c r="AO9" s="1"/>
  <c r="AO46" l="1"/>
  <c r="AN47"/>
  <c r="AO47" s="1"/>
  <c r="AN48"/>
  <c r="AO48" s="1"/>
</calcChain>
</file>

<file path=xl/sharedStrings.xml><?xml version="1.0" encoding="utf-8"?>
<sst xmlns="http://schemas.openxmlformats.org/spreadsheetml/2006/main" count="93" uniqueCount="74">
  <si>
    <t xml:space="preserve">Лист наблюдения  </t>
  </si>
  <si>
    <t>Образовательная область "Коммуникация"</t>
  </si>
  <si>
    <t>№</t>
  </si>
  <si>
    <t>Ф.И.ребенка</t>
  </si>
  <si>
    <t>Развитие речи</t>
  </si>
  <si>
    <t>Художественная литература</t>
  </si>
  <si>
    <t>Казахский язык (в группах с русским языком обучения)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</si>
  <si>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</si>
  <si>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</si>
  <si>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</si>
  <si>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</si>
  <si>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</si>
  <si>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общее</t>
  </si>
  <si>
    <t>средний</t>
  </si>
  <si>
    <t>уровень</t>
  </si>
  <si>
    <t>к-во</t>
  </si>
  <si>
    <t>всего детей</t>
  </si>
  <si>
    <t>А (всего детей)</t>
  </si>
  <si>
    <t xml:space="preserve">Б (I уровень) </t>
  </si>
  <si>
    <t>Г (III уровень)</t>
  </si>
  <si>
    <t xml:space="preserve">В (II уровень) </t>
  </si>
  <si>
    <t>І уровень</t>
  </si>
  <si>
    <t>ІІ уровень</t>
  </si>
  <si>
    <t>ІІІ уровень</t>
  </si>
  <si>
    <t>І ур</t>
  </si>
  <si>
    <t>ІІ ур</t>
  </si>
  <si>
    <t>ІІІ ур</t>
  </si>
  <si>
    <t>4-5-К.19 умеет произносить все звуки четко, правильно и в разных темпах</t>
  </si>
  <si>
    <t>4-5-К.20 воспроизводит различные интонации, меняя силу голоса</t>
  </si>
  <si>
    <t>4-5-К.21 соблюдает чувство ритма и координацию движений, согласуя их с партнером</t>
  </si>
  <si>
    <t>4-5-К.22 ориентируется на сцене, площадке</t>
  </si>
  <si>
    <t>4-5-К.23 взаимодействует со взрослыми и сверстниками в процессе подготовки театрализованной постановки</t>
  </si>
  <si>
    <t>4-5-К.24 выражает свое отношение к поступкам литературных персонажей</t>
  </si>
  <si>
    <t>4-5-К.25 оценивает его с точки зрения нравственных норм и представлений</t>
  </si>
  <si>
    <t>4-5-К.26 проявляет дружеские отношения и взаимопомощь</t>
  </si>
  <si>
    <t>4-5-К.1 соблюдает приемы выразительности речи (темп речи, интонация)</t>
  </si>
  <si>
    <t>4-5-К.2 произносит внятно все звуки речи</t>
  </si>
  <si>
    <t>4-5-К.3 отвечает на вопросы при рассматривании картин, предметов</t>
  </si>
  <si>
    <t>4-5-К.4 воспроизводит короткие сказки и рассказы; называет признаки и качества предметов и явлений</t>
  </si>
  <si>
    <t>4-5-К.5 применяет необходимые слова и словосочетания</t>
  </si>
  <si>
    <t>4-5-К.6 употребляет существительные с предлогами в, на, под, за, около</t>
  </si>
  <si>
    <t>4-5-К.7 умеет различать жанры произведений (стихотворения, сказки, рассказы и другие)</t>
  </si>
  <si>
    <t>4-5-К.8 эмоционально воспринимает сюжет; называет знакомые произведения по картинкам, отвечает на вопросы по ним</t>
  </si>
  <si>
    <t>4-5-К.9 умеет читать стихотворения осмысленно и эмоционально</t>
  </si>
  <si>
    <t>4-5-К.10 проявляет сопереживание сказочным персонажам</t>
  </si>
  <si>
    <t>4-5-К.11 таныс сөздерді дұрыс атайды және ажыратады</t>
  </si>
  <si>
    <t>4-5-К.12 сөз ішіндегі қазақ тіліне тән дыбыстарды дұрыс айтады</t>
  </si>
  <si>
    <t>4-5-К.13 туыстық қатынасқа байланысты сөздерді, кейбір тұрмыстық заттардың, жемістердің, көкөністердің, жануарлардың, апта күндерінің, ай атауларын, жыл мезгілдерін айтады және түсінеді</t>
  </si>
  <si>
    <t>4-5-К.14 заттардың түсі, көлемі бойынша белгілерін, санын, қимылын білдіретін сөздерді айтады</t>
  </si>
  <si>
    <t>4-5-К.15 қарапайым сұрақтар қояды және оған жауап береді</t>
  </si>
  <si>
    <t>4-5-К.16 2-3 сөйлеммен жақын маңдағы заттарға, ойыншықтарға, жемістерге қысқа сипаттама береді</t>
  </si>
  <si>
    <t>4-5-К.17 шағын қарапайым мәтіндерді, тақпақтар мен өлеңдерді тыңдайды, түсінеді және мазмұндайды, жатқа айта алады</t>
  </si>
  <si>
    <t>4-5-К.18 қазақ тілінде жай сөйлемдер құрастыра алады</t>
  </si>
  <si>
    <t>Абдуллина Үміт</t>
  </si>
  <si>
    <t>Ағатай Ырыс</t>
  </si>
  <si>
    <t>Амангельді Алихан</t>
  </si>
  <si>
    <t>Асаубай Тимур</t>
  </si>
  <si>
    <t>Сакен Рамазан</t>
  </si>
  <si>
    <t>Әльмұқан Амиржан</t>
  </si>
  <si>
    <t>Байсакалов Алишер</t>
  </si>
  <si>
    <t>Грищук Аделина</t>
  </si>
  <si>
    <t>Кабибулла Раяна</t>
  </si>
  <si>
    <t>Кайпназаова Марьям</t>
  </si>
  <si>
    <t>Қанатұлы Шәкәрім</t>
  </si>
  <si>
    <t>Кусаинова Гаухар</t>
  </si>
  <si>
    <t>Мажитов Азат</t>
  </si>
  <si>
    <t>Майсутов  Қайсар</t>
  </si>
  <si>
    <t>Марат Асылжан</t>
  </si>
  <si>
    <t>Нұрмағанбетова Р</t>
  </si>
  <si>
    <t>Саламатова Н</t>
  </si>
  <si>
    <t>Сейтжапарова А</t>
  </si>
  <si>
    <t xml:space="preserve">Учебный год: 2021-2022г____________       Группа:8_____________________     Дата проведения:1-10 сентября___________ </t>
  </si>
  <si>
    <t xml:space="preserve">результатов диагностики стартового контроля в средней группе (от 3 лет) </t>
  </si>
  <si>
    <t>I ур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</si>
</sst>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left" vertical="top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P90"/>
  <sheetViews>
    <sheetView tabSelected="1" topLeftCell="B4" zoomScale="69" zoomScaleNormal="69" workbookViewId="0">
      <selection activeCell="B27" sqref="B27:AE38"/>
    </sheetView>
  </sheetViews>
  <sheetFormatPr defaultRowHeight="15"/>
  <cols>
    <col min="2" max="2" width="5.28515625" customWidth="1"/>
    <col min="3" max="3" width="34.42578125" customWidth="1"/>
    <col min="4" max="4" width="8.85546875" customWidth="1"/>
    <col min="5" max="5" width="4.85546875" customWidth="1"/>
    <col min="6" max="6" width="6.5703125" customWidth="1"/>
    <col min="7" max="7" width="10.28515625" customWidth="1"/>
    <col min="8" max="8" width="8" customWidth="1"/>
    <col min="9" max="9" width="7.5703125" customWidth="1"/>
    <col min="10" max="11" width="4.5703125" customWidth="1"/>
    <col min="12" max="12" width="10.42578125" customWidth="1"/>
    <col min="13" max="13" width="9.5703125" customWidth="1"/>
    <col min="14" max="14" width="9.42578125" customWidth="1"/>
    <col min="15" max="24" width="7.140625" customWidth="1"/>
    <col min="25" max="26" width="4.42578125" customWidth="1"/>
    <col min="27" max="27" width="11.42578125" customWidth="1"/>
    <col min="28" max="28" width="7.140625" customWidth="1"/>
    <col min="29" max="29" width="7.42578125" customWidth="1"/>
    <col min="30" max="30" width="18.5703125" customWidth="1"/>
    <col min="31" max="31" width="9.140625" customWidth="1"/>
    <col min="32" max="32" width="8.28515625" customWidth="1"/>
    <col min="33" max="33" width="11.28515625" customWidth="1"/>
    <col min="34" max="34" width="13.140625" customWidth="1"/>
    <col min="35" max="35" width="7.85546875" customWidth="1"/>
    <col min="36" max="37" width="4.42578125" customWidth="1"/>
    <col min="38" max="38" width="9.5703125" customWidth="1"/>
  </cols>
  <sheetData>
    <row r="2" spans="1:4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>
      <c r="A3" s="34" t="s">
        <v>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>
      <c r="A4" s="34" t="s">
        <v>71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6" spans="1:42">
      <c r="B6" s="35" t="s">
        <v>1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5"/>
      <c r="AN6" s="35"/>
      <c r="AO6" s="35"/>
    </row>
    <row r="7" spans="1:42" ht="40.5" customHeight="1">
      <c r="B7" s="37" t="s">
        <v>2</v>
      </c>
      <c r="C7" s="38" t="s">
        <v>3</v>
      </c>
      <c r="D7" s="37" t="s">
        <v>4</v>
      </c>
      <c r="E7" s="37"/>
      <c r="F7" s="37"/>
      <c r="G7" s="37"/>
      <c r="H7" s="37"/>
      <c r="I7" s="37"/>
      <c r="J7" s="32" t="s">
        <v>12</v>
      </c>
      <c r="K7" s="33" t="s">
        <v>13</v>
      </c>
      <c r="L7" s="31" t="s">
        <v>14</v>
      </c>
      <c r="M7" s="39" t="s">
        <v>5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2" t="s">
        <v>12</v>
      </c>
      <c r="Z7" s="33" t="s">
        <v>13</v>
      </c>
      <c r="AA7" s="31" t="s">
        <v>14</v>
      </c>
      <c r="AB7" s="39" t="s">
        <v>6</v>
      </c>
      <c r="AC7" s="39"/>
      <c r="AD7" s="39"/>
      <c r="AE7" s="39"/>
      <c r="AF7" s="39"/>
      <c r="AG7" s="39"/>
      <c r="AH7" s="39"/>
      <c r="AI7" s="39"/>
      <c r="AJ7" s="32" t="s">
        <v>12</v>
      </c>
      <c r="AK7" s="33" t="s">
        <v>13</v>
      </c>
      <c r="AL7" s="31" t="s">
        <v>14</v>
      </c>
      <c r="AM7" s="40" t="s">
        <v>7</v>
      </c>
      <c r="AN7" s="42" t="s">
        <v>8</v>
      </c>
      <c r="AO7" s="43" t="s">
        <v>9</v>
      </c>
    </row>
    <row r="8" spans="1:42" ht="225" customHeight="1">
      <c r="B8" s="37"/>
      <c r="C8" s="37"/>
      <c r="D8" s="14" t="s">
        <v>35</v>
      </c>
      <c r="E8" s="14" t="s">
        <v>36</v>
      </c>
      <c r="F8" s="14" t="s">
        <v>37</v>
      </c>
      <c r="G8" s="14" t="s">
        <v>38</v>
      </c>
      <c r="H8" s="14" t="s">
        <v>39</v>
      </c>
      <c r="I8" s="14" t="s">
        <v>40</v>
      </c>
      <c r="J8" s="32"/>
      <c r="K8" s="33"/>
      <c r="L8" s="31"/>
      <c r="M8" s="15" t="s">
        <v>41</v>
      </c>
      <c r="N8" s="14" t="s">
        <v>42</v>
      </c>
      <c r="O8" s="14" t="s">
        <v>43</v>
      </c>
      <c r="P8" s="14" t="s">
        <v>44</v>
      </c>
      <c r="Q8" s="14" t="s">
        <v>27</v>
      </c>
      <c r="R8" s="14" t="s">
        <v>28</v>
      </c>
      <c r="S8" s="14" t="s">
        <v>29</v>
      </c>
      <c r="T8" s="14" t="s">
        <v>30</v>
      </c>
      <c r="U8" s="14" t="s">
        <v>31</v>
      </c>
      <c r="V8" s="14" t="s">
        <v>32</v>
      </c>
      <c r="W8" s="14" t="s">
        <v>33</v>
      </c>
      <c r="X8" s="14" t="s">
        <v>34</v>
      </c>
      <c r="Y8" s="32"/>
      <c r="Z8" s="33"/>
      <c r="AA8" s="31"/>
      <c r="AB8" s="14" t="s">
        <v>45</v>
      </c>
      <c r="AC8" s="14" t="s">
        <v>46</v>
      </c>
      <c r="AD8" s="14" t="s">
        <v>47</v>
      </c>
      <c r="AE8" s="14" t="s">
        <v>48</v>
      </c>
      <c r="AF8" s="14" t="s">
        <v>49</v>
      </c>
      <c r="AG8" s="14" t="s">
        <v>50</v>
      </c>
      <c r="AH8" s="14" t="s">
        <v>51</v>
      </c>
      <c r="AI8" s="14" t="s">
        <v>52</v>
      </c>
      <c r="AJ8" s="32"/>
      <c r="AK8" s="33"/>
      <c r="AL8" s="31"/>
      <c r="AM8" s="41"/>
      <c r="AN8" s="42"/>
      <c r="AO8" s="43"/>
    </row>
    <row r="9" spans="1:42">
      <c r="B9" s="1">
        <v>1</v>
      </c>
      <c r="C9" s="1" t="s">
        <v>53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6">
        <f>SUM(D9:I9)</f>
        <v>6</v>
      </c>
      <c r="K9" s="8">
        <f>AVERAGE(D9:I9)</f>
        <v>1</v>
      </c>
      <c r="L9" s="11" t="str">
        <f>IF(D9="","",VLOOKUP(K9,$J$88:$K$90,2,TRUE))</f>
        <v>І ур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6">
        <f>SUM(M9:X9)</f>
        <v>12</v>
      </c>
      <c r="Z9" s="8">
        <f>AVERAGE(M9:X9)</f>
        <v>1</v>
      </c>
      <c r="AA9" s="11" t="str">
        <f>IF(K9="","",VLOOKUP(Z9,$J$88:$K$90,2,TRUE))</f>
        <v>І ур</v>
      </c>
      <c r="AB9" s="1">
        <v>1</v>
      </c>
      <c r="AC9" s="1">
        <v>1</v>
      </c>
      <c r="AD9" s="1">
        <v>2</v>
      </c>
      <c r="AE9" s="1">
        <v>1</v>
      </c>
      <c r="AF9" s="1">
        <v>2</v>
      </c>
      <c r="AG9" s="1">
        <v>1</v>
      </c>
      <c r="AH9" s="1">
        <v>2</v>
      </c>
      <c r="AI9" s="1">
        <v>1</v>
      </c>
      <c r="AJ9" s="6">
        <f>SUM(AB9:AI9)</f>
        <v>11</v>
      </c>
      <c r="AK9" s="8">
        <f>AVERAGE(AB9:AI9)</f>
        <v>1.375</v>
      </c>
      <c r="AL9" s="11" t="str">
        <f>IF(AD9="","",VLOOKUP(AK9,$J$88:$K$90,2,TRUE))</f>
        <v>І ур</v>
      </c>
      <c r="AM9" s="7">
        <f>J9+Y9+AJ9</f>
        <v>29</v>
      </c>
      <c r="AN9" s="9">
        <f>AM9/26</f>
        <v>1.1153846153846154</v>
      </c>
      <c r="AO9" s="11" t="str">
        <f t="shared" ref="AO9" si="0">IF(AG9="","",VLOOKUP(AN9,$J$88:$K$90,2,TRUE))</f>
        <v>І ур</v>
      </c>
    </row>
    <row r="10" spans="1:42">
      <c r="B10" s="1">
        <v>2</v>
      </c>
      <c r="C10" s="1" t="s">
        <v>54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6">
        <f t="shared" ref="J10:J26" si="1">SUM(D10:I10)</f>
        <v>6</v>
      </c>
      <c r="K10" s="8">
        <f t="shared" ref="K10:K26" si="2">AVERAGE(D10:I10)</f>
        <v>1</v>
      </c>
      <c r="L10" s="11" t="str">
        <f>IF(D10="","",VLOOKUP(K10,$J$88:$K$90,2,TRUE))</f>
        <v>І ур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6">
        <f t="shared" ref="Y10:Y26" si="3">SUM(M10:X10)</f>
        <v>12</v>
      </c>
      <c r="Z10" s="8">
        <f t="shared" ref="Z10:Z26" si="4">AVERAGE(M10:X10)</f>
        <v>1</v>
      </c>
      <c r="AA10" s="11" t="str">
        <f>IF(K10="","",VLOOKUP(Z10,$J$88:$K$90,2,TRUE))</f>
        <v>І ур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6">
        <f t="shared" ref="AJ10:AJ26" si="5">SUM(AB10:AI10)</f>
        <v>8</v>
      </c>
      <c r="AK10" s="8">
        <f t="shared" ref="AK10:AK26" si="6">AVERAGE(AB10:AI10)</f>
        <v>1</v>
      </c>
      <c r="AL10" s="11" t="str">
        <f>IF(AD10="","",VLOOKUP(AK10,$J$88:$K$90,2,TRUE))</f>
        <v>І ур</v>
      </c>
      <c r="AM10" s="7">
        <f t="shared" ref="AM10:AM26" si="7">J10+Y10+AJ10</f>
        <v>26</v>
      </c>
      <c r="AN10" s="9">
        <f t="shared" ref="AN10:AN38" si="8">AM10/26</f>
        <v>1</v>
      </c>
      <c r="AO10" s="11" t="str">
        <f t="shared" ref="AO10:AO38" si="9">IF(AG10="","",VLOOKUP(AN10,$J$88:$K$90,2,TRUE))</f>
        <v>І ур</v>
      </c>
    </row>
    <row r="11" spans="1:42">
      <c r="B11" s="1">
        <v>3</v>
      </c>
      <c r="C11" s="1" t="s">
        <v>55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6">
        <f t="shared" si="1"/>
        <v>6</v>
      </c>
      <c r="K11" s="8">
        <f t="shared" si="2"/>
        <v>1</v>
      </c>
      <c r="L11" s="11" t="str">
        <f>IF(D11="","",VLOOKUP(K11,$J$88:$K$90,2,TRUE))</f>
        <v>І ур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6">
        <f t="shared" si="3"/>
        <v>12</v>
      </c>
      <c r="Z11" s="8">
        <f t="shared" si="4"/>
        <v>1</v>
      </c>
      <c r="AA11" s="11" t="str">
        <f>IF(K11="","",VLOOKUP(Z11,$J$88:$K$90,2,TRUE))</f>
        <v>І ур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6">
        <f t="shared" si="5"/>
        <v>16</v>
      </c>
      <c r="AK11" s="8">
        <f t="shared" si="6"/>
        <v>2</v>
      </c>
      <c r="AL11" s="11" t="str">
        <f>IF(AD11="","",VLOOKUP(AK11,$J$88:$K$90,2,TRUE))</f>
        <v>ІІ ур</v>
      </c>
      <c r="AM11" s="7">
        <f t="shared" si="7"/>
        <v>34</v>
      </c>
      <c r="AN11" s="9">
        <f t="shared" si="8"/>
        <v>1.3076923076923077</v>
      </c>
      <c r="AO11" s="11" t="str">
        <f t="shared" si="9"/>
        <v>І ур</v>
      </c>
    </row>
    <row r="12" spans="1:42">
      <c r="B12" s="1">
        <v>4</v>
      </c>
      <c r="C12" s="1" t="s">
        <v>56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6">
        <f t="shared" si="1"/>
        <v>6</v>
      </c>
      <c r="K12" s="8">
        <f t="shared" si="2"/>
        <v>1</v>
      </c>
      <c r="L12" s="11" t="str">
        <f>IF(D12="","",VLOOKUP(K12,$J$88:$K$90,2,TRUE))</f>
        <v>І ур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6">
        <f t="shared" si="3"/>
        <v>12</v>
      </c>
      <c r="Z12" s="8">
        <f t="shared" si="4"/>
        <v>1</v>
      </c>
      <c r="AA12" s="11" t="str">
        <f>IF(K12="","",VLOOKUP(Z12,$J$88:$K$90,2,TRUE))</f>
        <v>І ур</v>
      </c>
      <c r="AB12" s="1">
        <v>1</v>
      </c>
      <c r="AC12" s="1">
        <v>2</v>
      </c>
      <c r="AD12" s="1">
        <v>1</v>
      </c>
      <c r="AE12" s="1">
        <v>2</v>
      </c>
      <c r="AF12" s="1">
        <v>1</v>
      </c>
      <c r="AG12" s="1">
        <v>2</v>
      </c>
      <c r="AH12" s="1">
        <v>1</v>
      </c>
      <c r="AI12" s="1">
        <v>1</v>
      </c>
      <c r="AJ12" s="6">
        <f t="shared" si="5"/>
        <v>11</v>
      </c>
      <c r="AK12" s="8">
        <f t="shared" si="6"/>
        <v>1.375</v>
      </c>
      <c r="AL12" s="11" t="str">
        <f>IF(AD12="","",VLOOKUP(AK12,$J$88:$K$90,2,TRUE))</f>
        <v>І ур</v>
      </c>
      <c r="AM12" s="7">
        <f t="shared" si="7"/>
        <v>29</v>
      </c>
      <c r="AN12" s="9">
        <f t="shared" si="8"/>
        <v>1.1153846153846154</v>
      </c>
      <c r="AO12" s="11" t="str">
        <f t="shared" si="9"/>
        <v>І ур</v>
      </c>
    </row>
    <row r="13" spans="1:42">
      <c r="B13" s="1">
        <v>5</v>
      </c>
      <c r="C13" s="1" t="s">
        <v>57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6">
        <f t="shared" si="1"/>
        <v>6</v>
      </c>
      <c r="K13" s="8">
        <f t="shared" si="2"/>
        <v>1</v>
      </c>
      <c r="L13" s="11" t="str">
        <f>IF(D13="","",VLOOKUP(K13,$J$88:$K$90,2,TRUE))</f>
        <v>І ур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6">
        <f t="shared" si="3"/>
        <v>12</v>
      </c>
      <c r="Z13" s="8">
        <f t="shared" si="4"/>
        <v>1</v>
      </c>
      <c r="AA13" s="11" t="str">
        <f>IF(K13="","",VLOOKUP(Z13,$J$88:$K$90,2,TRUE))</f>
        <v>І ур</v>
      </c>
      <c r="AB13" s="1">
        <v>1</v>
      </c>
      <c r="AC13" s="1">
        <v>2</v>
      </c>
      <c r="AD13" s="1">
        <v>2</v>
      </c>
      <c r="AE13" s="1">
        <v>1</v>
      </c>
      <c r="AF13" s="1">
        <v>2</v>
      </c>
      <c r="AG13" s="1">
        <v>1</v>
      </c>
      <c r="AH13" s="1">
        <v>1</v>
      </c>
      <c r="AI13" s="1">
        <v>1</v>
      </c>
      <c r="AJ13" s="6">
        <f t="shared" si="5"/>
        <v>11</v>
      </c>
      <c r="AK13" s="8">
        <f t="shared" si="6"/>
        <v>1.375</v>
      </c>
      <c r="AL13" s="11" t="str">
        <f>IF(AD13="","",VLOOKUP(AK13,$J$88:$K$90,2,TRUE))</f>
        <v>І ур</v>
      </c>
      <c r="AM13" s="7">
        <f t="shared" si="7"/>
        <v>29</v>
      </c>
      <c r="AN13" s="9">
        <f t="shared" si="8"/>
        <v>1.1153846153846154</v>
      </c>
      <c r="AO13" s="11" t="str">
        <f t="shared" si="9"/>
        <v>І ур</v>
      </c>
    </row>
    <row r="14" spans="1:42">
      <c r="B14" s="1">
        <v>6</v>
      </c>
      <c r="C14" s="1" t="s">
        <v>58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6">
        <f t="shared" si="1"/>
        <v>6</v>
      </c>
      <c r="K14" s="8">
        <f t="shared" si="2"/>
        <v>1</v>
      </c>
      <c r="L14" s="11" t="str">
        <f>IF(D14="","",VLOOKUP(K14,$J$88:$K$90,2,TRUE))</f>
        <v>І ур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6">
        <f t="shared" si="3"/>
        <v>12</v>
      </c>
      <c r="Z14" s="8">
        <f t="shared" si="4"/>
        <v>1</v>
      </c>
      <c r="AA14" s="11" t="str">
        <f>IF(K14="","",VLOOKUP(Z14,$J$88:$K$90,2,TRUE))</f>
        <v>І ур</v>
      </c>
      <c r="AB14" s="1">
        <v>1</v>
      </c>
      <c r="AC14" s="1">
        <v>2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6">
        <f t="shared" si="5"/>
        <v>9</v>
      </c>
      <c r="AK14" s="8">
        <f t="shared" si="6"/>
        <v>1.125</v>
      </c>
      <c r="AL14" s="11" t="str">
        <f>IF(AD14="","",VLOOKUP(AK14,$J$88:$K$90,2,TRUE))</f>
        <v>І ур</v>
      </c>
      <c r="AM14" s="7">
        <f t="shared" si="7"/>
        <v>27</v>
      </c>
      <c r="AN14" s="9">
        <f t="shared" si="8"/>
        <v>1.0384615384615385</v>
      </c>
      <c r="AO14" s="11" t="str">
        <f t="shared" si="9"/>
        <v>І ур</v>
      </c>
    </row>
    <row r="15" spans="1:42">
      <c r="B15" s="1">
        <v>7</v>
      </c>
      <c r="C15" s="1" t="s">
        <v>59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6">
        <v>1</v>
      </c>
      <c r="K15" s="8">
        <f t="shared" si="2"/>
        <v>1</v>
      </c>
      <c r="L15" s="11" t="str">
        <f>IF(D15="","",VLOOKUP(K15,$J$88:$K$90,2,TRUE))</f>
        <v>І ур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6">
        <f t="shared" si="3"/>
        <v>12</v>
      </c>
      <c r="Z15" s="8">
        <f t="shared" si="4"/>
        <v>1</v>
      </c>
      <c r="AA15" s="11" t="str">
        <f>IF(K15="","",VLOOKUP(Z15,$J$88:$K$90,2,TRUE))</f>
        <v>І ур</v>
      </c>
      <c r="AB15" s="1">
        <v>1</v>
      </c>
      <c r="AC15" s="1">
        <v>2</v>
      </c>
      <c r="AD15" s="1">
        <v>2</v>
      </c>
      <c r="AE15" s="1">
        <v>1</v>
      </c>
      <c r="AF15" s="1">
        <v>2</v>
      </c>
      <c r="AG15" s="1">
        <v>1</v>
      </c>
      <c r="AH15" s="1">
        <v>1</v>
      </c>
      <c r="AI15" s="1">
        <v>1</v>
      </c>
      <c r="AJ15" s="6">
        <f t="shared" si="5"/>
        <v>11</v>
      </c>
      <c r="AK15" s="8">
        <f t="shared" si="6"/>
        <v>1.375</v>
      </c>
      <c r="AL15" s="11" t="str">
        <f>IF(AD15="","",VLOOKUP(AK15,$J$88:$K$90,2,TRUE))</f>
        <v>І ур</v>
      </c>
      <c r="AM15" s="7">
        <f t="shared" si="7"/>
        <v>24</v>
      </c>
      <c r="AN15" s="9">
        <f t="shared" si="8"/>
        <v>0.92307692307692313</v>
      </c>
      <c r="AO15" s="11" t="s">
        <v>73</v>
      </c>
    </row>
    <row r="16" spans="1:42">
      <c r="B16" s="1">
        <v>8</v>
      </c>
      <c r="C16" s="1" t="s">
        <v>60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6">
        <f t="shared" si="1"/>
        <v>12</v>
      </c>
      <c r="K16" s="8">
        <f t="shared" si="2"/>
        <v>2</v>
      </c>
      <c r="L16" s="11" t="str">
        <f>IF(D16="","",VLOOKUP(K16,$J$88:$K$90,2,TRUE))</f>
        <v>ІІ ур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6">
        <f t="shared" si="3"/>
        <v>24</v>
      </c>
      <c r="Z16" s="8">
        <f t="shared" si="4"/>
        <v>2</v>
      </c>
      <c r="AA16" s="11" t="str">
        <f>IF(K16="","",VLOOKUP(Z16,$J$88:$K$90,2,TRUE))</f>
        <v>ІІ ур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6">
        <f t="shared" si="5"/>
        <v>16</v>
      </c>
      <c r="AK16" s="8">
        <f t="shared" si="6"/>
        <v>2</v>
      </c>
      <c r="AL16" s="11" t="str">
        <f>IF(AD16="","",VLOOKUP(AK16,$J$88:$K$90,2,TRUE))</f>
        <v>ІІ ур</v>
      </c>
      <c r="AM16" s="7">
        <f t="shared" si="7"/>
        <v>52</v>
      </c>
      <c r="AN16" s="9">
        <f t="shared" si="8"/>
        <v>2</v>
      </c>
      <c r="AO16" s="11" t="str">
        <f t="shared" si="9"/>
        <v>ІІ ур</v>
      </c>
    </row>
    <row r="17" spans="2:41">
      <c r="B17" s="1">
        <v>9</v>
      </c>
      <c r="C17" s="1" t="s">
        <v>61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6">
        <f t="shared" si="1"/>
        <v>6</v>
      </c>
      <c r="K17" s="8">
        <f t="shared" si="2"/>
        <v>1</v>
      </c>
      <c r="L17" s="11" t="str">
        <f>IF(D17="","",VLOOKUP(K17,$J$88:$K$90,2,TRUE))</f>
        <v>І ур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6">
        <f t="shared" si="3"/>
        <v>12</v>
      </c>
      <c r="Z17" s="8">
        <f t="shared" si="4"/>
        <v>1</v>
      </c>
      <c r="AA17" s="11" t="str">
        <f>IF(K17="","",VLOOKUP(Z17,$J$88:$K$90,2,TRUE))</f>
        <v>І ур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6">
        <f t="shared" si="5"/>
        <v>8</v>
      </c>
      <c r="AK17" s="8">
        <f t="shared" si="6"/>
        <v>1</v>
      </c>
      <c r="AL17" s="11" t="str">
        <f>IF(AD17="","",VLOOKUP(AK17,$J$88:$K$90,2,TRUE))</f>
        <v>І ур</v>
      </c>
      <c r="AM17" s="7">
        <f t="shared" si="7"/>
        <v>26</v>
      </c>
      <c r="AN17" s="9">
        <f t="shared" si="8"/>
        <v>1</v>
      </c>
      <c r="AO17" s="11" t="str">
        <f t="shared" si="9"/>
        <v>І ур</v>
      </c>
    </row>
    <row r="18" spans="2:41">
      <c r="B18" s="1">
        <v>10</v>
      </c>
      <c r="C18" s="1" t="s">
        <v>62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6">
        <f t="shared" si="1"/>
        <v>6</v>
      </c>
      <c r="K18" s="8">
        <f t="shared" si="2"/>
        <v>1</v>
      </c>
      <c r="L18" s="11" t="str">
        <f>IF(D18="","",VLOOKUP(K18,$J$88:$K$90,2,TRUE))</f>
        <v>І ур</v>
      </c>
      <c r="M18" s="1">
        <v>1</v>
      </c>
      <c r="N18" s="1">
        <v>2</v>
      </c>
      <c r="O18" s="1">
        <v>1</v>
      </c>
      <c r="P18" s="1">
        <v>1</v>
      </c>
      <c r="Q18" s="1">
        <v>1</v>
      </c>
      <c r="R18" s="1">
        <v>2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6">
        <f t="shared" si="3"/>
        <v>14</v>
      </c>
      <c r="Z18" s="8">
        <f t="shared" si="4"/>
        <v>1.1666666666666667</v>
      </c>
      <c r="AA18" s="11" t="str">
        <f>IF(K18="","",VLOOKUP(Z18,$J$88:$K$90,2,TRUE))</f>
        <v>І ур</v>
      </c>
      <c r="AB18" s="1">
        <v>2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2</v>
      </c>
      <c r="AI18" s="1">
        <v>1</v>
      </c>
      <c r="AJ18" s="6">
        <f t="shared" si="5"/>
        <v>10</v>
      </c>
      <c r="AK18" s="8">
        <f t="shared" si="6"/>
        <v>1.25</v>
      </c>
      <c r="AL18" s="11" t="str">
        <f>IF(AD18="","",VLOOKUP(AK18,$J$88:$K$90,2,TRUE))</f>
        <v>І ур</v>
      </c>
      <c r="AM18" s="7">
        <f t="shared" si="7"/>
        <v>30</v>
      </c>
      <c r="AN18" s="9">
        <f t="shared" si="8"/>
        <v>1.1538461538461537</v>
      </c>
      <c r="AO18" s="11" t="str">
        <f t="shared" si="9"/>
        <v>І ур</v>
      </c>
    </row>
    <row r="19" spans="2:41">
      <c r="B19" s="1">
        <v>11</v>
      </c>
      <c r="C19" s="1" t="s">
        <v>63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6">
        <f t="shared" si="1"/>
        <v>12</v>
      </c>
      <c r="K19" s="8">
        <f t="shared" si="2"/>
        <v>2</v>
      </c>
      <c r="L19" s="11" t="str">
        <f>IF(D19="","",VLOOKUP(K19,$J$88:$K$90,2,TRUE))</f>
        <v>ІІ ур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6">
        <f t="shared" si="3"/>
        <v>24</v>
      </c>
      <c r="Z19" s="8">
        <f t="shared" si="4"/>
        <v>2</v>
      </c>
      <c r="AA19" s="11" t="str">
        <f>IF(K19="","",VLOOKUP(Z19,$J$88:$K$90,2,TRUE))</f>
        <v>ІІ ур</v>
      </c>
      <c r="AB19" s="1">
        <v>2</v>
      </c>
      <c r="AC19" s="1">
        <v>2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J19" s="6">
        <f t="shared" si="5"/>
        <v>16</v>
      </c>
      <c r="AK19" s="8">
        <f t="shared" si="6"/>
        <v>2</v>
      </c>
      <c r="AL19" s="11" t="str">
        <f>IF(AD19="","",VLOOKUP(AK19,$J$88:$K$90,2,TRUE))</f>
        <v>ІІ ур</v>
      </c>
      <c r="AM19" s="7">
        <f t="shared" si="7"/>
        <v>52</v>
      </c>
      <c r="AN19" s="9">
        <f t="shared" si="8"/>
        <v>2</v>
      </c>
      <c r="AO19" s="11" t="str">
        <f t="shared" si="9"/>
        <v>ІІ ур</v>
      </c>
    </row>
    <row r="20" spans="2:41">
      <c r="B20" s="1">
        <v>12</v>
      </c>
      <c r="C20" s="1" t="s">
        <v>64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6">
        <f t="shared" si="1"/>
        <v>6</v>
      </c>
      <c r="K20" s="8">
        <f t="shared" si="2"/>
        <v>1</v>
      </c>
      <c r="L20" s="11" t="str">
        <f>IF(D20="","",VLOOKUP(K20,$J$88:$K$90,2,TRUE))</f>
        <v>І ур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6">
        <f t="shared" si="3"/>
        <v>12</v>
      </c>
      <c r="Z20" s="8">
        <f t="shared" si="4"/>
        <v>1</v>
      </c>
      <c r="AA20" s="11" t="str">
        <f>IF(K20="","",VLOOKUP(Z20,$J$88:$K$90,2,TRUE))</f>
        <v>І ур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6">
        <f t="shared" si="5"/>
        <v>8</v>
      </c>
      <c r="AK20" s="8">
        <f t="shared" si="6"/>
        <v>1</v>
      </c>
      <c r="AL20" s="11" t="str">
        <f>IF(AD20="","",VLOOKUP(AK20,$J$88:$K$90,2,TRUE))</f>
        <v>І ур</v>
      </c>
      <c r="AM20" s="7">
        <f t="shared" si="7"/>
        <v>26</v>
      </c>
      <c r="AN20" s="9">
        <f t="shared" si="8"/>
        <v>1</v>
      </c>
      <c r="AO20" s="11" t="str">
        <f t="shared" si="9"/>
        <v>І ур</v>
      </c>
    </row>
    <row r="21" spans="2:41">
      <c r="B21" s="1">
        <v>13</v>
      </c>
      <c r="C21" s="1" t="s">
        <v>65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6">
        <f t="shared" si="1"/>
        <v>6</v>
      </c>
      <c r="K21" s="8">
        <f t="shared" si="2"/>
        <v>1</v>
      </c>
      <c r="L21" s="11" t="str">
        <f>IF(D21="","",VLOOKUP(K21,$J$88:$K$90,2,TRUE))</f>
        <v>І ур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6">
        <f t="shared" si="3"/>
        <v>12</v>
      </c>
      <c r="Z21" s="8">
        <f t="shared" si="4"/>
        <v>1</v>
      </c>
      <c r="AA21" s="11" t="str">
        <f>IF(K21="","",VLOOKUP(Z21,$J$88:$K$90,2,TRUE))</f>
        <v>І ур</v>
      </c>
      <c r="AB21" s="1">
        <v>2</v>
      </c>
      <c r="AC21" s="1">
        <v>1</v>
      </c>
      <c r="AD21" s="1">
        <v>1</v>
      </c>
      <c r="AE21" s="1">
        <v>2</v>
      </c>
      <c r="AF21" s="1">
        <v>1</v>
      </c>
      <c r="AG21" s="1">
        <v>1</v>
      </c>
      <c r="AH21" s="1">
        <v>1</v>
      </c>
      <c r="AI21" s="1">
        <v>1</v>
      </c>
      <c r="AJ21" s="6">
        <f t="shared" si="5"/>
        <v>10</v>
      </c>
      <c r="AK21" s="8">
        <f t="shared" si="6"/>
        <v>1.25</v>
      </c>
      <c r="AL21" s="11" t="str">
        <f>IF(AD21="","",VLOOKUP(AK21,$J$88:$K$90,2,TRUE))</f>
        <v>І ур</v>
      </c>
      <c r="AM21" s="7">
        <f t="shared" si="7"/>
        <v>28</v>
      </c>
      <c r="AN21" s="9">
        <f t="shared" si="8"/>
        <v>1.0769230769230769</v>
      </c>
      <c r="AO21" s="11" t="str">
        <f t="shared" si="9"/>
        <v>І ур</v>
      </c>
    </row>
    <row r="22" spans="2:41">
      <c r="B22" s="1">
        <v>14</v>
      </c>
      <c r="C22" s="1" t="s">
        <v>66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6">
        <f t="shared" si="1"/>
        <v>6</v>
      </c>
      <c r="K22" s="8">
        <f t="shared" si="2"/>
        <v>1</v>
      </c>
      <c r="L22" s="11" t="str">
        <f>IF(D22="","",VLOOKUP(K22,$J$88:$K$90,2,TRUE))</f>
        <v>І ур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6">
        <f t="shared" si="3"/>
        <v>12</v>
      </c>
      <c r="Z22" s="8">
        <f t="shared" si="4"/>
        <v>1</v>
      </c>
      <c r="AA22" s="11" t="str">
        <f>IF(K22="","",VLOOKUP(Z22,$J$88:$K$90,2,TRUE))</f>
        <v>І ур</v>
      </c>
      <c r="AB22" s="1">
        <v>1</v>
      </c>
      <c r="AC22" s="1">
        <v>2</v>
      </c>
      <c r="AD22" s="1">
        <v>1</v>
      </c>
      <c r="AE22" s="1">
        <v>1</v>
      </c>
      <c r="AF22" s="1">
        <v>2</v>
      </c>
      <c r="AG22" s="1">
        <v>1</v>
      </c>
      <c r="AH22" s="1">
        <v>2</v>
      </c>
      <c r="AI22" s="1">
        <v>1</v>
      </c>
      <c r="AJ22" s="6">
        <f t="shared" si="5"/>
        <v>11</v>
      </c>
      <c r="AK22" s="8">
        <f t="shared" si="6"/>
        <v>1.375</v>
      </c>
      <c r="AL22" s="11" t="str">
        <f>IF(AD22="","",VLOOKUP(AK22,$J$88:$K$90,2,TRUE))</f>
        <v>І ур</v>
      </c>
      <c r="AM22" s="7">
        <f t="shared" si="7"/>
        <v>29</v>
      </c>
      <c r="AN22" s="9">
        <f t="shared" si="8"/>
        <v>1.1153846153846154</v>
      </c>
      <c r="AO22" s="11" t="str">
        <f t="shared" si="9"/>
        <v>І ур</v>
      </c>
    </row>
    <row r="23" spans="2:41">
      <c r="B23" s="1">
        <v>15</v>
      </c>
      <c r="C23" s="1" t="s">
        <v>67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6">
        <f t="shared" si="1"/>
        <v>6</v>
      </c>
      <c r="K23" s="8">
        <f t="shared" si="2"/>
        <v>1</v>
      </c>
      <c r="L23" s="11" t="str">
        <f>IF(D23="","",VLOOKUP(K23,$J$88:$K$90,2,TRUE))</f>
        <v>І ур</v>
      </c>
      <c r="M23" s="1">
        <v>1</v>
      </c>
      <c r="N23" s="1">
        <v>2</v>
      </c>
      <c r="O23" s="1">
        <v>1</v>
      </c>
      <c r="P23" s="1">
        <v>1</v>
      </c>
      <c r="Q23" s="1"/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6">
        <f t="shared" si="3"/>
        <v>12</v>
      </c>
      <c r="Z23" s="8">
        <f t="shared" si="4"/>
        <v>1.0909090909090908</v>
      </c>
      <c r="AA23" s="11" t="str">
        <f>IF(K23="","",VLOOKUP(Z23,$J$88:$K$90,2,TRUE))</f>
        <v>І ур</v>
      </c>
      <c r="AB23" s="1">
        <v>1</v>
      </c>
      <c r="AC23" s="1">
        <v>2</v>
      </c>
      <c r="AD23" s="1">
        <v>1</v>
      </c>
      <c r="AE23" s="1">
        <v>2</v>
      </c>
      <c r="AF23" s="1">
        <v>1</v>
      </c>
      <c r="AG23" s="1">
        <v>1</v>
      </c>
      <c r="AH23" s="1">
        <v>1</v>
      </c>
      <c r="AI23" s="1">
        <v>1</v>
      </c>
      <c r="AJ23" s="6">
        <f t="shared" si="5"/>
        <v>10</v>
      </c>
      <c r="AK23" s="8">
        <f t="shared" si="6"/>
        <v>1.25</v>
      </c>
      <c r="AL23" s="11" t="str">
        <f>IF(AD23="","",VLOOKUP(AK23,$J$88:$K$90,2,TRUE))</f>
        <v>І ур</v>
      </c>
      <c r="AM23" s="7">
        <f t="shared" si="7"/>
        <v>28</v>
      </c>
      <c r="AN23" s="9">
        <f t="shared" si="8"/>
        <v>1.0769230769230769</v>
      </c>
      <c r="AO23" s="11" t="str">
        <f t="shared" si="9"/>
        <v>І ур</v>
      </c>
    </row>
    <row r="24" spans="2:41">
      <c r="B24" s="1">
        <v>16</v>
      </c>
      <c r="C24" s="1" t="s">
        <v>68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6">
        <f t="shared" si="1"/>
        <v>6</v>
      </c>
      <c r="K24" s="8">
        <f t="shared" si="2"/>
        <v>1</v>
      </c>
      <c r="L24" s="11" t="str">
        <f>IF(D24="","",VLOOKUP(K24,$J$88:$K$90,2,TRUE))</f>
        <v>І ур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6">
        <f t="shared" si="3"/>
        <v>12</v>
      </c>
      <c r="Z24" s="8">
        <f t="shared" si="4"/>
        <v>1</v>
      </c>
      <c r="AA24" s="11" t="str">
        <f>IF(K24="","",VLOOKUP(Z24,$J$88:$K$90,2,TRUE))</f>
        <v>І ур</v>
      </c>
      <c r="AB24" s="1">
        <v>1</v>
      </c>
      <c r="AC24" s="1">
        <v>2</v>
      </c>
      <c r="AD24" s="1">
        <v>1</v>
      </c>
      <c r="AE24" s="1">
        <v>2</v>
      </c>
      <c r="AF24" s="1">
        <v>1</v>
      </c>
      <c r="AG24" s="1">
        <v>1</v>
      </c>
      <c r="AH24" s="1">
        <v>1</v>
      </c>
      <c r="AI24" s="1">
        <v>1</v>
      </c>
      <c r="AJ24" s="6">
        <f t="shared" si="5"/>
        <v>10</v>
      </c>
      <c r="AK24" s="8">
        <f t="shared" si="6"/>
        <v>1.25</v>
      </c>
      <c r="AL24" s="11" t="str">
        <f>IF(AD24="","",VLOOKUP(AK24,$J$88:$K$90,2,TRUE))</f>
        <v>І ур</v>
      </c>
      <c r="AM24" s="7">
        <f t="shared" si="7"/>
        <v>28</v>
      </c>
      <c r="AN24" s="9">
        <f t="shared" si="8"/>
        <v>1.0769230769230769</v>
      </c>
      <c r="AO24" s="11" t="str">
        <f t="shared" si="9"/>
        <v>І ур</v>
      </c>
    </row>
    <row r="25" spans="2:41">
      <c r="B25" s="1">
        <v>17</v>
      </c>
      <c r="C25" s="1" t="s">
        <v>69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6">
        <f t="shared" si="1"/>
        <v>12</v>
      </c>
      <c r="K25" s="8">
        <f t="shared" si="2"/>
        <v>2</v>
      </c>
      <c r="L25" s="11" t="str">
        <f>IF(D25="","",VLOOKUP(K25,$J$88:$K$90,2,TRUE))</f>
        <v>ІІ ур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6">
        <f t="shared" si="3"/>
        <v>24</v>
      </c>
      <c r="Z25" s="8">
        <f t="shared" si="4"/>
        <v>2</v>
      </c>
      <c r="AA25" s="11" t="str">
        <f>IF(K25="","",VLOOKUP(Z25,$J$88:$K$90,2,TRUE))</f>
        <v>ІІ ур</v>
      </c>
      <c r="AB25" s="1">
        <v>2</v>
      </c>
      <c r="AC25" s="1">
        <v>2</v>
      </c>
      <c r="AD25" s="1">
        <v>2</v>
      </c>
      <c r="AE25" s="1">
        <v>2</v>
      </c>
      <c r="AF25" s="1">
        <v>2</v>
      </c>
      <c r="AG25" s="1">
        <v>2</v>
      </c>
      <c r="AH25" s="1">
        <v>2</v>
      </c>
      <c r="AI25" s="1">
        <v>2</v>
      </c>
      <c r="AJ25" s="6">
        <f t="shared" si="5"/>
        <v>16</v>
      </c>
      <c r="AK25" s="8">
        <f t="shared" si="6"/>
        <v>2</v>
      </c>
      <c r="AL25" s="11" t="str">
        <f>IF(AD25="","",VLOOKUP(AK25,$J$88:$K$90,2,TRUE))</f>
        <v>ІІ ур</v>
      </c>
      <c r="AM25" s="7">
        <f t="shared" si="7"/>
        <v>52</v>
      </c>
      <c r="AN25" s="9">
        <f t="shared" si="8"/>
        <v>2</v>
      </c>
      <c r="AO25" s="11" t="str">
        <f t="shared" si="9"/>
        <v>ІІ ур</v>
      </c>
    </row>
    <row r="26" spans="2:41">
      <c r="B26" s="1">
        <v>18</v>
      </c>
      <c r="C26" s="1" t="s">
        <v>70</v>
      </c>
      <c r="D26" s="1">
        <v>2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6">
        <f t="shared" si="1"/>
        <v>12</v>
      </c>
      <c r="K26" s="8">
        <f t="shared" si="2"/>
        <v>2</v>
      </c>
      <c r="L26" s="11" t="str">
        <f>IF(D26="","",VLOOKUP(K26,$J$88:$K$90,2,TRUE))</f>
        <v>ІІ ур</v>
      </c>
      <c r="M26" s="1">
        <v>2</v>
      </c>
      <c r="N26" s="1">
        <v>2</v>
      </c>
      <c r="O26" s="1">
        <v>2</v>
      </c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1">
        <v>2</v>
      </c>
      <c r="Y26" s="6">
        <f t="shared" si="3"/>
        <v>24</v>
      </c>
      <c r="Z26" s="8">
        <f t="shared" si="4"/>
        <v>2</v>
      </c>
      <c r="AA26" s="11" t="str">
        <f>IF(K26="","",VLOOKUP(Z26,$J$88:$K$90,2,TRUE))</f>
        <v>ІІ ур</v>
      </c>
      <c r="AB26" s="1">
        <v>2</v>
      </c>
      <c r="AC26" s="1">
        <v>2</v>
      </c>
      <c r="AD26" s="1">
        <v>2</v>
      </c>
      <c r="AE26" s="1">
        <v>2</v>
      </c>
      <c r="AF26" s="1">
        <v>2</v>
      </c>
      <c r="AG26" s="1">
        <v>2</v>
      </c>
      <c r="AH26" s="1">
        <v>2</v>
      </c>
      <c r="AI26" s="1">
        <v>2</v>
      </c>
      <c r="AJ26" s="6">
        <f t="shared" si="5"/>
        <v>16</v>
      </c>
      <c r="AK26" s="8">
        <f t="shared" si="6"/>
        <v>2</v>
      </c>
      <c r="AL26" s="11" t="str">
        <f>IF(AD26="","",VLOOKUP(AK26,$J$88:$K$90,2,TRUE))</f>
        <v>ІІ ур</v>
      </c>
      <c r="AM26" s="7">
        <f t="shared" si="7"/>
        <v>52</v>
      </c>
      <c r="AN26" s="9">
        <f t="shared" si="8"/>
        <v>2</v>
      </c>
      <c r="AO26" s="11" t="str">
        <f t="shared" si="9"/>
        <v>ІІ ур</v>
      </c>
    </row>
    <row r="27" spans="2:41">
      <c r="B27" s="25"/>
      <c r="C27" s="25"/>
      <c r="D27" s="28"/>
      <c r="E27" s="29"/>
      <c r="F27" s="29"/>
      <c r="G27" s="29"/>
      <c r="H27" s="29"/>
      <c r="I27" s="29"/>
      <c r="J27" s="30"/>
      <c r="K27" s="1" t="s">
        <v>15</v>
      </c>
      <c r="L27" s="12" t="s">
        <v>11</v>
      </c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1" t="s">
        <v>15</v>
      </c>
      <c r="AA27" s="12" t="s">
        <v>11</v>
      </c>
      <c r="AB27" s="18"/>
      <c r="AC27" s="19"/>
      <c r="AD27" s="19"/>
      <c r="AE27" s="19"/>
      <c r="AF27" s="1">
        <v>0</v>
      </c>
      <c r="AG27" s="1">
        <v>0</v>
      </c>
      <c r="AH27" s="1">
        <v>0</v>
      </c>
      <c r="AI27" s="1">
        <v>0</v>
      </c>
      <c r="AJ27" s="6">
        <f>SUM(AF27:AI27)</f>
        <v>0</v>
      </c>
      <c r="AK27" s="8">
        <f>AVERAGE(AF27:AI27)</f>
        <v>0</v>
      </c>
      <c r="AL27" s="11" t="e">
        <f>IF(#REF!="","",VLOOKUP(AK27,$J$88:$K$90,2,TRUE))</f>
        <v>#REF!</v>
      </c>
      <c r="AM27" s="7" t="e">
        <f>#REF!+#REF!+AJ27</f>
        <v>#REF!</v>
      </c>
      <c r="AN27" s="9" t="e">
        <f t="shared" si="8"/>
        <v>#REF!</v>
      </c>
      <c r="AO27" s="11" t="e">
        <f t="shared" si="9"/>
        <v>#REF!</v>
      </c>
    </row>
    <row r="28" spans="2:41">
      <c r="B28" s="26"/>
      <c r="C28" s="26"/>
      <c r="D28" s="28" t="s">
        <v>16</v>
      </c>
      <c r="E28" s="29"/>
      <c r="F28" s="29"/>
      <c r="G28" s="29"/>
      <c r="H28" s="29"/>
      <c r="I28" s="29"/>
      <c r="J28" s="30"/>
      <c r="K28" s="13">
        <f>COUNTA(C9:C26)</f>
        <v>18</v>
      </c>
      <c r="L28" s="13">
        <v>100</v>
      </c>
      <c r="M28" s="28" t="s">
        <v>16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  <c r="Z28" s="13">
        <f>COUNTA(C9:C26)</f>
        <v>18</v>
      </c>
      <c r="AA28" s="13">
        <v>100</v>
      </c>
      <c r="AB28" s="18" t="s">
        <v>16</v>
      </c>
      <c r="AC28" s="19"/>
      <c r="AD28" s="19"/>
      <c r="AE28" s="19"/>
      <c r="AF28" s="1">
        <v>0</v>
      </c>
      <c r="AG28" s="1">
        <v>0</v>
      </c>
      <c r="AH28" s="1">
        <v>0</v>
      </c>
      <c r="AI28" s="1">
        <v>0</v>
      </c>
      <c r="AJ28" s="6">
        <f>SUM(AF28:AI28)</f>
        <v>0</v>
      </c>
      <c r="AK28" s="8">
        <f>AVERAGE(AF28:AI28)</f>
        <v>0</v>
      </c>
      <c r="AL28" s="11" t="e">
        <f>IF(#REF!="","",VLOOKUP(AK28,$J$88:$K$90,2,TRUE))</f>
        <v>#REF!</v>
      </c>
      <c r="AM28" s="7" t="e">
        <f>#REF!+#REF!+AJ28</f>
        <v>#REF!</v>
      </c>
      <c r="AN28" s="9" t="e">
        <f t="shared" si="8"/>
        <v>#REF!</v>
      </c>
      <c r="AO28" s="11" t="e">
        <f t="shared" si="9"/>
        <v>#REF!</v>
      </c>
    </row>
    <row r="29" spans="2:41">
      <c r="B29" s="26"/>
      <c r="C29" s="26"/>
      <c r="D29" s="28" t="s">
        <v>21</v>
      </c>
      <c r="E29" s="29"/>
      <c r="F29" s="29"/>
      <c r="G29" s="29"/>
      <c r="H29" s="29"/>
      <c r="I29" s="29"/>
      <c r="J29" s="30"/>
      <c r="K29" s="10">
        <f>COUNTIF(L9:L26,"І ур")</f>
        <v>14</v>
      </c>
      <c r="L29" s="4">
        <f>(K29/K28)*100</f>
        <v>77.777777777777786</v>
      </c>
      <c r="M29" s="28" t="s">
        <v>21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0"/>
      <c r="Z29" s="10">
        <f>COUNTIF(AA9:AA26,"І ур")</f>
        <v>14</v>
      </c>
      <c r="AA29" s="4">
        <f>(Z29/Z28)*100</f>
        <v>77.777777777777786</v>
      </c>
      <c r="AB29" s="18" t="s">
        <v>21</v>
      </c>
      <c r="AC29" s="19"/>
      <c r="AD29" s="19"/>
      <c r="AE29" s="19"/>
      <c r="AF29" s="1">
        <v>0</v>
      </c>
      <c r="AG29" s="1">
        <v>0</v>
      </c>
      <c r="AH29" s="1">
        <v>0</v>
      </c>
      <c r="AI29" s="1">
        <v>0</v>
      </c>
      <c r="AJ29" s="6">
        <f>SUM(AF29:AI29)</f>
        <v>0</v>
      </c>
      <c r="AK29" s="8">
        <f>AVERAGE(AF29:AI29)</f>
        <v>0</v>
      </c>
      <c r="AL29" s="11" t="e">
        <f>IF(#REF!="","",VLOOKUP(AK29,$J$88:$K$90,2,TRUE))</f>
        <v>#REF!</v>
      </c>
      <c r="AM29" s="7" t="e">
        <f>#REF!+#REF!+AJ29</f>
        <v>#REF!</v>
      </c>
      <c r="AN29" s="9" t="e">
        <f t="shared" si="8"/>
        <v>#REF!</v>
      </c>
      <c r="AO29" s="11" t="e">
        <f t="shared" si="9"/>
        <v>#REF!</v>
      </c>
    </row>
    <row r="30" spans="2:41">
      <c r="B30" s="26"/>
      <c r="C30" s="26"/>
      <c r="D30" s="28" t="s">
        <v>22</v>
      </c>
      <c r="E30" s="29"/>
      <c r="F30" s="29"/>
      <c r="G30" s="29"/>
      <c r="H30" s="29"/>
      <c r="I30" s="29"/>
      <c r="J30" s="30"/>
      <c r="K30" s="10">
        <f>COUNTIF(L9:L26,"ІІ ур")</f>
        <v>4</v>
      </c>
      <c r="L30" s="4">
        <f>(K30/K28)*100</f>
        <v>22.222222222222221</v>
      </c>
      <c r="M30" s="28" t="s">
        <v>22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/>
      <c r="Z30" s="10">
        <f>COUNTIF(AA9:AA26,"ІІ ур")</f>
        <v>4</v>
      </c>
      <c r="AA30" s="4">
        <f>(Z30/Z28)*100</f>
        <v>22.222222222222221</v>
      </c>
      <c r="AB30" s="18" t="s">
        <v>22</v>
      </c>
      <c r="AC30" s="19"/>
      <c r="AD30" s="19"/>
      <c r="AE30" s="19"/>
      <c r="AF30" s="1">
        <v>0</v>
      </c>
      <c r="AG30" s="1">
        <v>0</v>
      </c>
      <c r="AH30" s="1">
        <v>0</v>
      </c>
      <c r="AI30" s="1">
        <v>0</v>
      </c>
      <c r="AJ30" s="6">
        <f>SUM(AF30:AI30)</f>
        <v>0</v>
      </c>
      <c r="AK30" s="8">
        <f>AVERAGE(AF30:AI30)</f>
        <v>0</v>
      </c>
      <c r="AL30" s="11" t="e">
        <f>IF(#REF!="","",VLOOKUP(AK30,$J$88:$K$90,2,TRUE))</f>
        <v>#REF!</v>
      </c>
      <c r="AM30" s="7" t="e">
        <f>#REF!+#REF!+AJ30</f>
        <v>#REF!</v>
      </c>
      <c r="AN30" s="9" t="e">
        <f t="shared" si="8"/>
        <v>#REF!</v>
      </c>
      <c r="AO30" s="11" t="e">
        <f t="shared" si="9"/>
        <v>#REF!</v>
      </c>
    </row>
    <row r="31" spans="2:41">
      <c r="B31" s="26"/>
      <c r="C31" s="26"/>
      <c r="D31" s="28" t="s">
        <v>23</v>
      </c>
      <c r="E31" s="29"/>
      <c r="F31" s="29"/>
      <c r="G31" s="29"/>
      <c r="H31" s="29"/>
      <c r="I31" s="29"/>
      <c r="J31" s="30"/>
      <c r="K31" s="10">
        <f>COUNTIF(L9:L26,"ІІІ ур")</f>
        <v>0</v>
      </c>
      <c r="L31" s="4">
        <f>(K31/K28)*100</f>
        <v>0</v>
      </c>
      <c r="M31" s="28" t="s">
        <v>23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10">
        <f>COUNTIF(AA9:AA26,"ІІІ ур")</f>
        <v>0</v>
      </c>
      <c r="AA31" s="4">
        <f>(Z31/Z28)*100</f>
        <v>0</v>
      </c>
      <c r="AB31" s="18" t="s">
        <v>23</v>
      </c>
      <c r="AC31" s="19"/>
      <c r="AD31" s="19"/>
      <c r="AE31" s="19"/>
      <c r="AF31" s="1">
        <v>0</v>
      </c>
      <c r="AG31" s="1">
        <v>0</v>
      </c>
      <c r="AH31" s="1">
        <v>0</v>
      </c>
      <c r="AI31" s="1">
        <v>0</v>
      </c>
      <c r="AJ31" s="6">
        <f>SUM(AF31:AI31)</f>
        <v>0</v>
      </c>
      <c r="AK31" s="8">
        <f>AVERAGE(AF31:AI31)</f>
        <v>0</v>
      </c>
      <c r="AL31" s="11" t="e">
        <f>IF(#REF!="","",VLOOKUP(AK31,$J$88:$K$90,2,TRUE))</f>
        <v>#REF!</v>
      </c>
      <c r="AM31" s="7" t="e">
        <f>#REF!+#REF!+AJ31</f>
        <v>#REF!</v>
      </c>
      <c r="AN31" s="9" t="e">
        <f t="shared" si="8"/>
        <v>#REF!</v>
      </c>
      <c r="AO31" s="11" t="e">
        <f t="shared" si="9"/>
        <v>#REF!</v>
      </c>
    </row>
    <row r="32" spans="2:41">
      <c r="B32" s="26"/>
      <c r="C32" s="2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">
        <v>0</v>
      </c>
      <c r="AG32" s="1">
        <v>0</v>
      </c>
      <c r="AH32" s="1">
        <v>0</v>
      </c>
      <c r="AI32" s="1">
        <v>0</v>
      </c>
      <c r="AJ32" s="6">
        <f>SUM(AF32:AI32)</f>
        <v>0</v>
      </c>
      <c r="AK32" s="8">
        <f>AVERAGE(AF32:AI32)</f>
        <v>0</v>
      </c>
      <c r="AL32" s="11" t="e">
        <f>IF(#REF!="","",VLOOKUP(AK32,$J$88:$K$90,2,TRUE))</f>
        <v>#REF!</v>
      </c>
      <c r="AM32" s="7" t="e">
        <f>#REF!+#REF!+AJ32</f>
        <v>#REF!</v>
      </c>
      <c r="AN32" s="9" t="e">
        <f t="shared" si="8"/>
        <v>#REF!</v>
      </c>
      <c r="AO32" s="11" t="e">
        <f t="shared" si="9"/>
        <v>#REF!</v>
      </c>
    </row>
    <row r="33" spans="2:41">
      <c r="B33" s="26"/>
      <c r="C33" s="26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1">
        <v>0</v>
      </c>
      <c r="AG33" s="1">
        <v>0</v>
      </c>
      <c r="AH33" s="1">
        <v>0</v>
      </c>
      <c r="AI33" s="1">
        <v>0</v>
      </c>
      <c r="AJ33" s="6">
        <f>SUM(AF33:AI33)</f>
        <v>0</v>
      </c>
      <c r="AK33" s="8">
        <f>AVERAGE(AF33:AI33)</f>
        <v>0</v>
      </c>
      <c r="AL33" s="11" t="e">
        <f>IF(#REF!="","",VLOOKUP(AK33,$J$88:$K$90,2,TRUE))</f>
        <v>#REF!</v>
      </c>
      <c r="AM33" s="7" t="e">
        <f>#REF!+#REF!+AJ33</f>
        <v>#REF!</v>
      </c>
      <c r="AN33" s="9" t="e">
        <f t="shared" si="8"/>
        <v>#REF!</v>
      </c>
      <c r="AO33" s="11" t="e">
        <f t="shared" si="9"/>
        <v>#REF!</v>
      </c>
    </row>
    <row r="34" spans="2:41">
      <c r="B34" s="26"/>
      <c r="C34" s="26"/>
      <c r="D34" s="17" t="s">
        <v>18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">
        <v>0</v>
      </c>
      <c r="AG34" s="1">
        <v>0</v>
      </c>
      <c r="AH34" s="1">
        <v>0</v>
      </c>
      <c r="AI34" s="1">
        <v>0</v>
      </c>
      <c r="AJ34" s="6">
        <f>SUM(AF34:AI34)</f>
        <v>0</v>
      </c>
      <c r="AK34" s="8">
        <f>AVERAGE(AF34:AI34)</f>
        <v>0</v>
      </c>
      <c r="AL34" s="11" t="e">
        <f>IF(#REF!="","",VLOOKUP(AK34,$J$88:$K$90,2,TRUE))</f>
        <v>#REF!</v>
      </c>
      <c r="AM34" s="7" t="e">
        <f>#REF!+#REF!+AJ34</f>
        <v>#REF!</v>
      </c>
      <c r="AN34" s="9" t="e">
        <f t="shared" si="8"/>
        <v>#REF!</v>
      </c>
      <c r="AO34" s="11" t="e">
        <f t="shared" si="9"/>
        <v>#REF!</v>
      </c>
    </row>
    <row r="35" spans="2:41">
      <c r="B35" s="26"/>
      <c r="C35" s="26"/>
      <c r="D35" s="17" t="s">
        <v>20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">
        <v>0</v>
      </c>
      <c r="AG35" s="1">
        <v>0</v>
      </c>
      <c r="AH35" s="1">
        <v>0</v>
      </c>
      <c r="AI35" s="1">
        <v>0</v>
      </c>
      <c r="AJ35" s="6">
        <f>SUM(AF35:AI35)</f>
        <v>0</v>
      </c>
      <c r="AK35" s="8">
        <f>AVERAGE(AF35:AI35)</f>
        <v>0</v>
      </c>
      <c r="AL35" s="11" t="e">
        <f>IF(#REF!="","",VLOOKUP(AK35,$J$88:$K$90,2,TRUE))</f>
        <v>#REF!</v>
      </c>
      <c r="AM35" s="7" t="e">
        <f>#REF!+#REF!+AJ35</f>
        <v>#REF!</v>
      </c>
      <c r="AN35" s="9" t="e">
        <f t="shared" si="8"/>
        <v>#REF!</v>
      </c>
      <c r="AO35" s="11" t="e">
        <f t="shared" si="9"/>
        <v>#REF!</v>
      </c>
    </row>
    <row r="36" spans="2:41">
      <c r="B36" s="27"/>
      <c r="C36" s="27"/>
      <c r="D36" s="17" t="s">
        <v>19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">
        <v>0</v>
      </c>
      <c r="AG36" s="1">
        <v>0</v>
      </c>
      <c r="AH36" s="1">
        <v>0</v>
      </c>
      <c r="AI36" s="1">
        <v>0</v>
      </c>
      <c r="AJ36" s="6">
        <f>SUM(AF36:AI36)</f>
        <v>0</v>
      </c>
      <c r="AK36" s="8">
        <f>AVERAGE(AF36:AI36)</f>
        <v>0</v>
      </c>
      <c r="AL36" s="11" t="e">
        <f>IF(#REF!="","",VLOOKUP(AK36,$J$88:$K$90,2,TRUE))</f>
        <v>#REF!</v>
      </c>
      <c r="AM36" s="7" t="e">
        <f>#REF!+#REF!+AJ36</f>
        <v>#REF!</v>
      </c>
      <c r="AN36" s="9" t="e">
        <f t="shared" si="8"/>
        <v>#REF!</v>
      </c>
      <c r="AO36" s="11" t="e">
        <f t="shared" si="9"/>
        <v>#REF!</v>
      </c>
    </row>
    <row r="37" spans="2:41">
      <c r="AF37" s="1">
        <v>0</v>
      </c>
      <c r="AG37" s="1">
        <v>0</v>
      </c>
      <c r="AH37" s="1">
        <v>0</v>
      </c>
      <c r="AI37" s="1">
        <v>0</v>
      </c>
      <c r="AJ37" s="6">
        <f>SUM(AF37:AI37)</f>
        <v>0</v>
      </c>
      <c r="AK37" s="8">
        <f>AVERAGE(AF37:AI37)</f>
        <v>0</v>
      </c>
      <c r="AL37" s="11" t="e">
        <f>IF(#REF!="","",VLOOKUP(AK37,$J$88:$K$90,2,TRUE))</f>
        <v>#REF!</v>
      </c>
      <c r="AM37" s="7" t="e">
        <f>#REF!+#REF!+AJ37</f>
        <v>#REF!</v>
      </c>
      <c r="AN37" s="9" t="e">
        <f t="shared" si="8"/>
        <v>#REF!</v>
      </c>
      <c r="AO37" s="11" t="e">
        <f t="shared" si="9"/>
        <v>#REF!</v>
      </c>
    </row>
    <row r="38" spans="2:41">
      <c r="AF38" s="1">
        <v>0</v>
      </c>
      <c r="AG38" s="1">
        <v>0</v>
      </c>
      <c r="AH38" s="1">
        <v>0</v>
      </c>
      <c r="AI38" s="1">
        <v>0</v>
      </c>
      <c r="AJ38" s="6">
        <f>SUM(AF38:AI38)</f>
        <v>0</v>
      </c>
      <c r="AK38" s="8">
        <f>AVERAGE(AF38:AI38)</f>
        <v>0</v>
      </c>
      <c r="AL38" s="11" t="e">
        <f>IF(#REF!="","",VLOOKUP(AK38,$J$88:$K$90,2,TRUE))</f>
        <v>#REF!</v>
      </c>
      <c r="AM38" s="7" t="e">
        <f>#REF!+#REF!+AJ38</f>
        <v>#REF!</v>
      </c>
      <c r="AN38" s="9" t="e">
        <f t="shared" si="8"/>
        <v>#REF!</v>
      </c>
      <c r="AO38" s="11" t="e">
        <f t="shared" si="9"/>
        <v>#REF!</v>
      </c>
    </row>
    <row r="39" spans="2:41">
      <c r="AF39" s="19"/>
      <c r="AG39" s="19"/>
      <c r="AH39" s="19"/>
      <c r="AI39" s="19"/>
      <c r="AJ39" s="20"/>
      <c r="AK39" s="1" t="s">
        <v>15</v>
      </c>
      <c r="AL39" s="12" t="s">
        <v>11</v>
      </c>
      <c r="AM39" s="2"/>
      <c r="AN39" s="2"/>
      <c r="AO39" s="2"/>
    </row>
    <row r="40" spans="2:41">
      <c r="AF40" s="19"/>
      <c r="AG40" s="19"/>
      <c r="AH40" s="19"/>
      <c r="AI40" s="19"/>
      <c r="AJ40" s="20"/>
      <c r="AK40" s="16">
        <f>COUNTA(C9:C26)</f>
        <v>18</v>
      </c>
      <c r="AL40" s="13">
        <v>100</v>
      </c>
      <c r="AM40" s="2"/>
      <c r="AN40" s="2"/>
      <c r="AO40" s="2"/>
    </row>
    <row r="41" spans="2:41">
      <c r="AF41" s="19"/>
      <c r="AG41" s="19"/>
      <c r="AH41" s="19"/>
      <c r="AI41" s="19"/>
      <c r="AJ41" s="20"/>
      <c r="AK41" s="10">
        <v>18</v>
      </c>
      <c r="AL41" s="4">
        <f>(AK41/AK40)*100</f>
        <v>100</v>
      </c>
      <c r="AM41" s="2"/>
      <c r="AN41" s="2"/>
      <c r="AO41" s="2"/>
    </row>
    <row r="42" spans="2:41">
      <c r="AF42" s="19"/>
      <c r="AG42" s="19"/>
      <c r="AH42" s="19"/>
      <c r="AI42" s="19"/>
      <c r="AJ42" s="20"/>
      <c r="AK42" s="10">
        <v>0</v>
      </c>
      <c r="AL42" s="4">
        <f>(AK42/AK40)*100</f>
        <v>0</v>
      </c>
      <c r="AM42" s="2"/>
      <c r="AN42" s="2"/>
      <c r="AO42" s="2"/>
    </row>
    <row r="43" spans="2:41">
      <c r="AF43" s="19"/>
      <c r="AG43" s="19"/>
      <c r="AH43" s="19"/>
      <c r="AI43" s="19"/>
      <c r="AJ43" s="20"/>
      <c r="AK43" s="10">
        <f>COUNTIF(AL9:AL38,"ІІІ ур")</f>
        <v>0</v>
      </c>
      <c r="AL43" s="4">
        <f>(AK43/AK40)*100</f>
        <v>0</v>
      </c>
      <c r="AM43" s="2"/>
      <c r="AN43" s="2"/>
      <c r="AO43" s="2"/>
    </row>
    <row r="44" spans="2:41">
      <c r="AF44" s="21"/>
      <c r="AG44" s="21"/>
      <c r="AH44" s="21"/>
      <c r="AI44" s="21"/>
      <c r="AJ44" s="21"/>
      <c r="AK44" s="21"/>
      <c r="AL44" s="21"/>
      <c r="AM44" s="21"/>
      <c r="AN44" s="3" t="s">
        <v>10</v>
      </c>
      <c r="AO44" s="3" t="s">
        <v>11</v>
      </c>
    </row>
    <row r="45" spans="2:41">
      <c r="AF45" s="23"/>
      <c r="AG45" s="23"/>
      <c r="AH45" s="23"/>
      <c r="AI45" s="23"/>
      <c r="AJ45" s="23"/>
      <c r="AK45" s="23"/>
      <c r="AL45" s="23"/>
      <c r="AM45" s="24"/>
      <c r="AN45" s="13">
        <f>COUNTA(C9:C26)</f>
        <v>18</v>
      </c>
      <c r="AO45" s="13">
        <v>100</v>
      </c>
    </row>
    <row r="46" spans="2:41">
      <c r="AF46" s="17"/>
      <c r="AG46" s="17"/>
      <c r="AH46" s="17"/>
      <c r="AI46" s="17"/>
      <c r="AJ46" s="17"/>
      <c r="AK46" s="17"/>
      <c r="AL46" s="17"/>
      <c r="AM46" s="17"/>
      <c r="AN46" s="10">
        <v>18</v>
      </c>
      <c r="AO46" s="4">
        <f>(AN46/AN45)*100</f>
        <v>100</v>
      </c>
    </row>
    <row r="47" spans="2:41">
      <c r="AF47" s="17"/>
      <c r="AG47" s="17"/>
      <c r="AH47" s="17"/>
      <c r="AI47" s="17"/>
      <c r="AJ47" s="17"/>
      <c r="AK47" s="17"/>
      <c r="AL47" s="17"/>
      <c r="AM47" s="17"/>
      <c r="AN47" s="10">
        <f>COUNTIF(AO9:AO38,"ІІ ур")</f>
        <v>4</v>
      </c>
      <c r="AO47" s="4">
        <f>(AN47/AN45)*100</f>
        <v>22.222222222222221</v>
      </c>
    </row>
    <row r="48" spans="2:41">
      <c r="AF48" s="17"/>
      <c r="AG48" s="17"/>
      <c r="AH48" s="17"/>
      <c r="AI48" s="17"/>
      <c r="AJ48" s="17"/>
      <c r="AK48" s="17"/>
      <c r="AL48" s="17"/>
      <c r="AM48" s="17"/>
      <c r="AN48" s="10">
        <f>COUNTIF(AO9:AO38,"ІІІ ур")</f>
        <v>0</v>
      </c>
      <c r="AO48" s="4">
        <f>(AN48/AN45)*100</f>
        <v>0</v>
      </c>
    </row>
    <row r="88" spans="10:11">
      <c r="J88" s="5">
        <v>1</v>
      </c>
      <c r="K88" s="5" t="s">
        <v>24</v>
      </c>
    </row>
    <row r="89" spans="10:11">
      <c r="J89" s="5">
        <v>1.6</v>
      </c>
      <c r="K89" s="5" t="s">
        <v>25</v>
      </c>
    </row>
    <row r="90" spans="10:11">
      <c r="J90" s="5">
        <v>2.6</v>
      </c>
      <c r="K90" s="5" t="s">
        <v>26</v>
      </c>
    </row>
  </sheetData>
  <mergeCells count="33">
    <mergeCell ref="A2:AP2"/>
    <mergeCell ref="A3:AP3"/>
    <mergeCell ref="A4:AP4"/>
    <mergeCell ref="B6:AO6"/>
    <mergeCell ref="B7:B8"/>
    <mergeCell ref="C7:C8"/>
    <mergeCell ref="D7:I7"/>
    <mergeCell ref="M7:X7"/>
    <mergeCell ref="AB7:AI7"/>
    <mergeCell ref="AJ7:AJ8"/>
    <mergeCell ref="AM7:AM8"/>
    <mergeCell ref="AN7:AN8"/>
    <mergeCell ref="AO7:AO8"/>
    <mergeCell ref="J7:J8"/>
    <mergeCell ref="K7:K8"/>
    <mergeCell ref="AL7:AL8"/>
    <mergeCell ref="L7:L8"/>
    <mergeCell ref="Y7:Y8"/>
    <mergeCell ref="Z7:Z8"/>
    <mergeCell ref="AA7:AA8"/>
    <mergeCell ref="AK7:AK8"/>
    <mergeCell ref="B27:B36"/>
    <mergeCell ref="C27:C36"/>
    <mergeCell ref="D27:J27"/>
    <mergeCell ref="M27:Y27"/>
    <mergeCell ref="D28:J28"/>
    <mergeCell ref="M28:Y28"/>
    <mergeCell ref="D30:J30"/>
    <mergeCell ref="D31:J31"/>
    <mergeCell ref="M30:Y30"/>
    <mergeCell ref="M31:Y31"/>
    <mergeCell ref="D29:J29"/>
    <mergeCell ref="M29:Y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4-5 старт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2023-03-22T01:14:25Z</dcterms:modified>
</cp:coreProperties>
</file>