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15" windowWidth="9945" windowHeight="7950"/>
  </bookViews>
  <sheets>
    <sheet name="3-4 старт" sheetId="1" r:id="rId1"/>
  </sheets>
  <calcPr calcId="124519"/>
</workbook>
</file>

<file path=xl/calcChain.xml><?xml version="1.0" encoding="utf-8"?>
<calcChain xmlns="http://schemas.openxmlformats.org/spreadsheetml/2006/main">
  <c r="AD45" i="1"/>
  <c r="AA40"/>
  <c r="R28"/>
  <c r="K28"/>
  <c r="Z37" l="1"/>
  <c r="AA37"/>
  <c r="AB37" s="1"/>
  <c r="X36"/>
  <c r="Y36"/>
  <c r="Z36" s="1"/>
  <c r="X35"/>
  <c r="Y35"/>
  <c r="Z35" s="1"/>
  <c r="AA35" l="1"/>
  <c r="AB35" s="1"/>
  <c r="AC35" s="1"/>
  <c r="AA36"/>
  <c r="AB36" s="1"/>
  <c r="AC36" s="1"/>
  <c r="AC37"/>
  <c r="AD37" s="1"/>
  <c r="AE37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Y33"/>
  <c r="Z33" s="1"/>
  <c r="Y34"/>
  <c r="Z34" s="1"/>
  <c r="AA38"/>
  <c r="AB38" s="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AC27" s="1"/>
  <c r="AD27" s="1"/>
  <c r="AE27" s="1"/>
  <c r="Z28"/>
  <c r="Z29"/>
  <c r="AC29" s="1"/>
  <c r="AD29" s="1"/>
  <c r="AE29" s="1"/>
  <c r="Z30"/>
  <c r="Z31"/>
  <c r="AC31" s="1"/>
  <c r="AD31" s="1"/>
  <c r="AE31" s="1"/>
  <c r="Z32"/>
  <c r="X33"/>
  <c r="AA33" s="1"/>
  <c r="AB33" s="1"/>
  <c r="AC33" s="1"/>
  <c r="X34"/>
  <c r="Z38"/>
  <c r="AC38" s="1"/>
  <c r="AD38" s="1"/>
  <c r="AE38" s="1"/>
  <c r="R10"/>
  <c r="R11"/>
  <c r="R12"/>
  <c r="R13"/>
  <c r="R14"/>
  <c r="R15"/>
  <c r="R16"/>
  <c r="R17"/>
  <c r="R18"/>
  <c r="R19"/>
  <c r="R20"/>
  <c r="R21"/>
  <c r="R22"/>
  <c r="R23"/>
  <c r="R24"/>
  <c r="R25"/>
  <c r="R26"/>
  <c r="Q10"/>
  <c r="AC10" s="1"/>
  <c r="AD10" s="1"/>
  <c r="AE10" s="1"/>
  <c r="Q11"/>
  <c r="Q12"/>
  <c r="Q13"/>
  <c r="Q14"/>
  <c r="Q15"/>
  <c r="Q16"/>
  <c r="Q17"/>
  <c r="Q18"/>
  <c r="Q19"/>
  <c r="Q20"/>
  <c r="Q21"/>
  <c r="Q22"/>
  <c r="Q23"/>
  <c r="Q24"/>
  <c r="Q25"/>
  <c r="Q26"/>
  <c r="K11"/>
  <c r="K12"/>
  <c r="K14"/>
  <c r="K15"/>
  <c r="K16"/>
  <c r="L16" s="1"/>
  <c r="K17"/>
  <c r="K18"/>
  <c r="K19"/>
  <c r="K20"/>
  <c r="K21"/>
  <c r="K22"/>
  <c r="K23"/>
  <c r="K24"/>
  <c r="K25"/>
  <c r="K26"/>
  <c r="J11"/>
  <c r="J12"/>
  <c r="J14"/>
  <c r="AC14" s="1"/>
  <c r="AD14" s="1"/>
  <c r="AE14" s="1"/>
  <c r="J15"/>
  <c r="J16"/>
  <c r="AC16" s="1"/>
  <c r="AD16" s="1"/>
  <c r="AE16" s="1"/>
  <c r="J17"/>
  <c r="J18"/>
  <c r="AC18" s="1"/>
  <c r="AD18" s="1"/>
  <c r="AE18" s="1"/>
  <c r="J19"/>
  <c r="J20"/>
  <c r="AC20" s="1"/>
  <c r="AD20" s="1"/>
  <c r="AE20" s="1"/>
  <c r="J21"/>
  <c r="J22"/>
  <c r="AC22" s="1"/>
  <c r="AD22" s="1"/>
  <c r="AE22" s="1"/>
  <c r="J23"/>
  <c r="J24"/>
  <c r="AC24" s="1"/>
  <c r="AD24" s="1"/>
  <c r="AE24" s="1"/>
  <c r="J25"/>
  <c r="J26"/>
  <c r="AC26" s="1"/>
  <c r="AD26" s="1"/>
  <c r="AE26" s="1"/>
  <c r="AC28"/>
  <c r="AD28" s="1"/>
  <c r="AE28" s="1"/>
  <c r="AC30"/>
  <c r="AD30" s="1"/>
  <c r="AE30" s="1"/>
  <c r="AC32"/>
  <c r="AD32" s="1"/>
  <c r="AE32" s="1"/>
  <c r="AA34"/>
  <c r="AB34" s="1"/>
  <c r="AC34" s="1"/>
  <c r="AA9"/>
  <c r="AB9" s="1"/>
  <c r="Z9"/>
  <c r="R9"/>
  <c r="Q9"/>
  <c r="K9"/>
  <c r="J9"/>
  <c r="AC23" l="1"/>
  <c r="AD23" s="1"/>
  <c r="AE23" s="1"/>
  <c r="AC21"/>
  <c r="AD21" s="1"/>
  <c r="AE21" s="1"/>
  <c r="AC19"/>
  <c r="AD19" s="1"/>
  <c r="AE19" s="1"/>
  <c r="AC17"/>
  <c r="AD17" s="1"/>
  <c r="AE17" s="1"/>
  <c r="AC15"/>
  <c r="AD15" s="1"/>
  <c r="AE15" s="1"/>
  <c r="AC13"/>
  <c r="AD13" s="1"/>
  <c r="AE13" s="1"/>
  <c r="AC25"/>
  <c r="AD25" s="1"/>
  <c r="AE25" s="1"/>
  <c r="AC12"/>
  <c r="AD12" s="1"/>
  <c r="AE12" s="1"/>
  <c r="AC11"/>
  <c r="AD11" s="1"/>
  <c r="AE11" s="1"/>
  <c r="AA42"/>
  <c r="AB42" s="1"/>
  <c r="AA43"/>
  <c r="AB43" s="1"/>
  <c r="AA41"/>
  <c r="AB41" s="1"/>
  <c r="AC9"/>
  <c r="AD9" s="1"/>
  <c r="AE9" s="1"/>
  <c r="S22"/>
  <c r="L22"/>
  <c r="L18"/>
  <c r="S18"/>
  <c r="L12"/>
  <c r="S12"/>
  <c r="L9"/>
  <c r="S9"/>
  <c r="S26"/>
  <c r="L26"/>
  <c r="S24"/>
  <c r="L24"/>
  <c r="S20"/>
  <c r="L20"/>
  <c r="S16"/>
  <c r="S14"/>
  <c r="L14"/>
  <c r="S10"/>
  <c r="L10"/>
  <c r="S25"/>
  <c r="L25"/>
  <c r="S23"/>
  <c r="L23"/>
  <c r="S21"/>
  <c r="L21"/>
  <c r="S19"/>
  <c r="L19"/>
  <c r="S17"/>
  <c r="L17"/>
  <c r="S15"/>
  <c r="L15"/>
  <c r="S13"/>
  <c r="L13"/>
  <c r="S11"/>
  <c r="L11"/>
  <c r="K31" l="1"/>
  <c r="L31" s="1"/>
  <c r="K29"/>
  <c r="L29" s="1"/>
  <c r="K30"/>
  <c r="L30" s="1"/>
  <c r="AD47"/>
  <c r="AE47" s="1"/>
  <c r="AD46"/>
  <c r="AE46" s="1"/>
  <c r="AD48"/>
  <c r="AE48" s="1"/>
  <c r="R30"/>
  <c r="S30" s="1"/>
  <c r="R31"/>
  <c r="S31" s="1"/>
  <c r="R29"/>
  <c r="S29" s="1"/>
</calcChain>
</file>

<file path=xl/sharedStrings.xml><?xml version="1.0" encoding="utf-8"?>
<sst xmlns="http://schemas.openxmlformats.org/spreadsheetml/2006/main" count="78" uniqueCount="58">
  <si>
    <t xml:space="preserve">Лист наблюдения 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</si>
  <si>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</si>
  <si>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</si>
  <si>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</si>
  <si>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</si>
  <si>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</si>
  <si>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</si>
  <si>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</si>
  <si>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</si>
  <si>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</si>
  <si>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Формирование элементарных математических представлений</t>
  </si>
  <si>
    <t>общее</t>
  </si>
  <si>
    <t>средний</t>
  </si>
  <si>
    <t>уровеньь</t>
  </si>
  <si>
    <t>к-во</t>
  </si>
  <si>
    <t>І ур</t>
  </si>
  <si>
    <t>ІІ ур</t>
  </si>
  <si>
    <t>ІІІ ур</t>
  </si>
  <si>
    <t>Всего детей</t>
  </si>
  <si>
    <t>І уровень</t>
  </si>
  <si>
    <t>ІІ уровень</t>
  </si>
  <si>
    <t>ІІІ уровень</t>
  </si>
  <si>
    <t>3-4-П.7 подбирает и группирует предметы по форме, цвету, величине, назначению</t>
  </si>
  <si>
    <t>3-4-П.8 различает основные формы строительного материала (кубики, кирпичики);</t>
  </si>
  <si>
    <t>3-4-П.9 воспроизводит простые конструкции по показу взрослого (умеет накладывать, приставлять, прикладывать);</t>
  </si>
  <si>
    <t>3-4-П.10 называет полученные элементарные постройки и обыгрывает их, используя игрушки.</t>
  </si>
  <si>
    <t>3-4-П.11 умеет находить на картинке и называть животных, называет их характерные особенности</t>
  </si>
  <si>
    <t>3-4-П.12 правильно называет и различает по внешнему виду и вкусу несколько видов овощей и фруктов;</t>
  </si>
  <si>
    <t>3-4-П.13 называет характерные особенности домашних птиц;</t>
  </si>
  <si>
    <t>3-4-П.14 правильно употребляет слова: дерево, трава, цветок;</t>
  </si>
  <si>
    <t>3-4-П.15 имеет представление о свойствах природных материалов;</t>
  </si>
  <si>
    <t>3-4-П.16 бережно относится к растениям и животным.</t>
  </si>
  <si>
    <t>3-4-П.1 умеет выделять из группы один предмет и объединять в группы;</t>
  </si>
  <si>
    <t>3-4-П.2 составляет и выделять однородные предметы;составляет и выделять однородные предметы;</t>
  </si>
  <si>
    <t>3-4-П.3 располагает предметы в ряд, по порядку, по величине в направлении слева направо правой рукой;</t>
  </si>
  <si>
    <t>3-4-П.4 сравнивает два контрастных предмета по длине и ширине, высоте путем наложения и приложения;</t>
  </si>
  <si>
    <t>3-4-П.5 называет геометрические фигуры: круг, квадрат, треугольник, ориентироваться в пространстве от себя;</t>
  </si>
  <si>
    <t>3-4-П.6 называет и распознавать части суток - утро, день, вечер, ночь.</t>
  </si>
  <si>
    <t xml:space="preserve">результатов диагностики стартового контроля в средней группе (от 3 лет) </t>
  </si>
  <si>
    <t>Абдуллина Үміт</t>
  </si>
  <si>
    <t>Ағатай Ырыс</t>
  </si>
  <si>
    <t>Амангельді Алихан</t>
  </si>
  <si>
    <t>Асаубай Тимур</t>
  </si>
  <si>
    <t>Сакен Рамазан</t>
  </si>
  <si>
    <t>Әльмұқан Амиржан</t>
  </si>
  <si>
    <t>Байсакалов Алишер</t>
  </si>
  <si>
    <t>Грищук Аделина</t>
  </si>
  <si>
    <t>Кабибулла Раяна</t>
  </si>
  <si>
    <t>Кайпназаова Марьям</t>
  </si>
  <si>
    <t>Қанатұлы Шәкәрім</t>
  </si>
  <si>
    <t>Кусаинова Гаухар</t>
  </si>
  <si>
    <t>Мажитов Азат</t>
  </si>
  <si>
    <t>Майсутов  Қайсар</t>
  </si>
  <si>
    <t>Марат Асылжан</t>
  </si>
  <si>
    <t>Нұрмағанбетова Р</t>
  </si>
  <si>
    <t>Саламатова Н</t>
  </si>
  <si>
    <t>Сейтжапарова А</t>
  </si>
  <si>
    <t xml:space="preserve">Учебный год: __2021-2022__________       Группа:_8____________________     Дата проведения:___10 сентября________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</si>
</sst>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5"/>
  <sheetViews>
    <sheetView tabSelected="1" topLeftCell="N35" workbookViewId="0">
      <selection activeCell="AH59" sqref="AH59"/>
    </sheetView>
  </sheetViews>
  <sheetFormatPr defaultRowHeight="15"/>
  <cols>
    <col min="2" max="2" width="5" customWidth="1"/>
    <col min="3" max="3" width="30.42578125" customWidth="1"/>
    <col min="4" max="4" width="9.140625" customWidth="1"/>
    <col min="5" max="5" width="8.7109375" customWidth="1"/>
    <col min="6" max="6" width="8.5703125" customWidth="1"/>
    <col min="7" max="7" width="9.7109375" customWidth="1"/>
    <col min="8" max="8" width="10.28515625" customWidth="1"/>
    <col min="9" max="9" width="7" customWidth="1"/>
    <col min="10" max="11" width="4.85546875" customWidth="1"/>
    <col min="12" max="12" width="9.140625" customWidth="1"/>
    <col min="13" max="13" width="8.5703125" customWidth="1"/>
    <col min="14" max="14" width="10" customWidth="1"/>
    <col min="15" max="15" width="12.140625" customWidth="1"/>
    <col min="16" max="16" width="9.140625" customWidth="1"/>
    <col min="17" max="17" width="4.7109375" customWidth="1"/>
    <col min="18" max="18" width="4.85546875" customWidth="1"/>
    <col min="19" max="19" width="9.85546875" customWidth="1"/>
    <col min="20" max="20" width="10.7109375" customWidth="1"/>
    <col min="21" max="21" width="9.7109375" customWidth="1"/>
    <col min="22" max="22" width="7.28515625" customWidth="1"/>
    <col min="23" max="23" width="5.5703125" customWidth="1"/>
    <col min="24" max="24" width="6.5703125" customWidth="1"/>
    <col min="25" max="25" width="7.28515625" customWidth="1"/>
    <col min="26" max="27" width="5" customWidth="1"/>
    <col min="28" max="28" width="8.5703125" customWidth="1"/>
  </cols>
  <sheetData>
    <row r="2" spans="1:3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6" spans="1:32">
      <c r="B6" s="30" t="s">
        <v>1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0"/>
      <c r="AD6" s="30"/>
      <c r="AE6" s="30"/>
    </row>
    <row r="7" spans="1:32" ht="73.5" customHeight="1">
      <c r="B7" s="32" t="s">
        <v>2</v>
      </c>
      <c r="C7" s="33" t="s">
        <v>3</v>
      </c>
      <c r="D7" s="34" t="s">
        <v>10</v>
      </c>
      <c r="E7" s="35"/>
      <c r="F7" s="35"/>
      <c r="G7" s="35"/>
      <c r="H7" s="35"/>
      <c r="I7" s="36"/>
      <c r="J7" s="25" t="s">
        <v>11</v>
      </c>
      <c r="K7" s="23" t="s">
        <v>12</v>
      </c>
      <c r="L7" s="24" t="s">
        <v>13</v>
      </c>
      <c r="M7" s="37" t="s">
        <v>4</v>
      </c>
      <c r="N7" s="37"/>
      <c r="O7" s="37"/>
      <c r="P7" s="37"/>
      <c r="Q7" s="25" t="s">
        <v>11</v>
      </c>
      <c r="R7" s="23" t="s">
        <v>12</v>
      </c>
      <c r="S7" s="24" t="s">
        <v>13</v>
      </c>
      <c r="T7" s="37" t="s">
        <v>5</v>
      </c>
      <c r="U7" s="37"/>
      <c r="V7" s="37"/>
      <c r="W7" s="37"/>
      <c r="X7" s="37"/>
      <c r="Y7" s="37"/>
      <c r="Z7" s="25" t="s">
        <v>11</v>
      </c>
      <c r="AA7" s="23" t="s">
        <v>12</v>
      </c>
      <c r="AB7" s="24" t="s">
        <v>13</v>
      </c>
      <c r="AC7" s="38" t="s">
        <v>6</v>
      </c>
      <c r="AD7" s="40" t="s">
        <v>7</v>
      </c>
      <c r="AE7" s="41" t="s">
        <v>8</v>
      </c>
    </row>
    <row r="8" spans="1:32" ht="223.5" customHeight="1">
      <c r="B8" s="32"/>
      <c r="C8" s="32"/>
      <c r="D8" s="13" t="s">
        <v>32</v>
      </c>
      <c r="E8" s="13" t="s">
        <v>33</v>
      </c>
      <c r="F8" s="13" t="s">
        <v>34</v>
      </c>
      <c r="G8" s="13" t="s">
        <v>35</v>
      </c>
      <c r="H8" s="13" t="s">
        <v>36</v>
      </c>
      <c r="I8" s="13" t="s">
        <v>37</v>
      </c>
      <c r="J8" s="25"/>
      <c r="K8" s="23"/>
      <c r="L8" s="24"/>
      <c r="M8" s="13" t="s">
        <v>22</v>
      </c>
      <c r="N8" s="13" t="s">
        <v>23</v>
      </c>
      <c r="O8" s="13" t="s">
        <v>24</v>
      </c>
      <c r="P8" s="13" t="s">
        <v>25</v>
      </c>
      <c r="Q8" s="25"/>
      <c r="R8" s="23"/>
      <c r="S8" s="24"/>
      <c r="T8" s="13" t="s">
        <v>26</v>
      </c>
      <c r="U8" s="13" t="s">
        <v>27</v>
      </c>
      <c r="V8" s="13" t="s">
        <v>28</v>
      </c>
      <c r="W8" s="13" t="s">
        <v>29</v>
      </c>
      <c r="X8" s="13" t="s">
        <v>30</v>
      </c>
      <c r="Y8" s="13" t="s">
        <v>31</v>
      </c>
      <c r="Z8" s="25"/>
      <c r="AA8" s="23"/>
      <c r="AB8" s="24"/>
      <c r="AC8" s="39"/>
      <c r="AD8" s="40"/>
      <c r="AE8" s="41"/>
    </row>
    <row r="9" spans="1:32">
      <c r="B9" s="1">
        <v>1</v>
      </c>
      <c r="C9" s="1" t="s">
        <v>39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4">
        <f>SUM(D9:I9)</f>
        <v>6</v>
      </c>
      <c r="K9" s="5">
        <f>AVERAGE(D9:I9)</f>
        <v>1</v>
      </c>
      <c r="L9" s="11" t="str">
        <f>IF(D9="","",VLOOKUP(K9,$J$93:$K$95,2,TRUE))</f>
        <v>І ур</v>
      </c>
      <c r="M9" s="1">
        <v>1</v>
      </c>
      <c r="N9" s="1">
        <v>1</v>
      </c>
      <c r="O9" s="1">
        <v>1</v>
      </c>
      <c r="P9" s="1">
        <v>1</v>
      </c>
      <c r="Q9" s="4">
        <f>SUM(M9:P9)</f>
        <v>4</v>
      </c>
      <c r="R9" s="5">
        <f>AVERAGE(M9:P9)</f>
        <v>1</v>
      </c>
      <c r="S9" s="11" t="str">
        <f>IF(K9="","",VLOOKUP(R9,$J$93:$K$95,2,TRUE))</f>
        <v>І ур</v>
      </c>
      <c r="T9" s="1">
        <v>1</v>
      </c>
      <c r="U9" s="1">
        <v>2</v>
      </c>
      <c r="V9" s="1">
        <v>1</v>
      </c>
      <c r="W9" s="1">
        <v>1</v>
      </c>
      <c r="X9" s="1">
        <v>1</v>
      </c>
      <c r="Y9" s="1">
        <v>1</v>
      </c>
      <c r="Z9" s="4">
        <f>SUM(T9:Y9)</f>
        <v>7</v>
      </c>
      <c r="AA9" s="5">
        <f>AVERAGE(T9:Y9)</f>
        <v>1.1666666666666667</v>
      </c>
      <c r="AB9" s="11" t="str">
        <f>IF(T9="","",VLOOKUP(AA9,$J$93:$K$95,2,TRUE))</f>
        <v>І ур</v>
      </c>
      <c r="AC9" s="7">
        <f>J9+Q9+Z9</f>
        <v>17</v>
      </c>
      <c r="AD9" s="6">
        <f>AC9/16</f>
        <v>1.0625</v>
      </c>
      <c r="AE9" s="11" t="str">
        <f>IF(W9="","",VLOOKUP(AD9,$J$93:$K$95,2,TRUE))</f>
        <v>І ур</v>
      </c>
    </row>
    <row r="10" spans="1:32">
      <c r="B10" s="1">
        <v>2</v>
      </c>
      <c r="C10" s="1" t="s">
        <v>40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4">
        <v>6</v>
      </c>
      <c r="K10" s="5">
        <v>1</v>
      </c>
      <c r="L10" s="11" t="str">
        <f>IF(D10="","",VLOOKUP(K10,$J$93:$K$95,2,TRUE))</f>
        <v>І ур</v>
      </c>
      <c r="M10" s="1">
        <v>1</v>
      </c>
      <c r="N10" s="1">
        <v>1</v>
      </c>
      <c r="O10" s="1">
        <v>1</v>
      </c>
      <c r="P10" s="1">
        <v>1</v>
      </c>
      <c r="Q10" s="4">
        <f t="shared" ref="Q10:Q26" si="0">SUM(M10:P10)</f>
        <v>4</v>
      </c>
      <c r="R10" s="5">
        <f t="shared" ref="R10:R26" si="1">AVERAGE(M10:P10)</f>
        <v>1</v>
      </c>
      <c r="S10" s="11" t="str">
        <f>IF(K10="","",VLOOKUP(R10,$J$93:$K$95,2,TRUE))</f>
        <v>І ур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4">
        <f t="shared" ref="Z10:Z26" si="2">SUM(T10:Y10)</f>
        <v>6</v>
      </c>
      <c r="AA10" s="5">
        <f t="shared" ref="AA10:AA26" si="3">AVERAGE(T10:Y10)</f>
        <v>1</v>
      </c>
      <c r="AB10" s="11" t="str">
        <f>IF(T10="","",VLOOKUP(AA10,$J$93:$K$95,2,TRUE))</f>
        <v>І ур</v>
      </c>
      <c r="AC10" s="7">
        <f t="shared" ref="AC10:AC26" si="4">J10+Q10+Z10</f>
        <v>16</v>
      </c>
      <c r="AD10" s="6">
        <f t="shared" ref="AB10:AD38" si="5">AC10/16</f>
        <v>1</v>
      </c>
      <c r="AE10" s="11" t="str">
        <f>IF(W10="","",VLOOKUP(AD10,$J$93:$K$95,2,TRUE))</f>
        <v>І ур</v>
      </c>
    </row>
    <row r="11" spans="1:32">
      <c r="B11" s="1">
        <v>3</v>
      </c>
      <c r="C11" s="1" t="s">
        <v>41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4">
        <f t="shared" ref="J11:J26" si="6">SUM(D11:I11)</f>
        <v>6</v>
      </c>
      <c r="K11" s="5">
        <f t="shared" ref="K11:K26" si="7">AVERAGE(D11:I11)</f>
        <v>1</v>
      </c>
      <c r="L11" s="11" t="str">
        <f>IF(D11="","",VLOOKUP(K11,$J$93:$K$95,2,TRUE))</f>
        <v>І ур</v>
      </c>
      <c r="M11" s="1">
        <v>1</v>
      </c>
      <c r="N11" s="1">
        <v>1</v>
      </c>
      <c r="O11" s="1">
        <v>1</v>
      </c>
      <c r="P11" s="1">
        <v>1</v>
      </c>
      <c r="Q11" s="4">
        <f t="shared" si="0"/>
        <v>4</v>
      </c>
      <c r="R11" s="5">
        <f t="shared" si="1"/>
        <v>1</v>
      </c>
      <c r="S11" s="11" t="str">
        <f>IF(K11="","",VLOOKUP(R11,$J$93:$K$95,2,TRUE))</f>
        <v>І ур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4">
        <f t="shared" si="2"/>
        <v>6</v>
      </c>
      <c r="AA11" s="5">
        <f t="shared" si="3"/>
        <v>1</v>
      </c>
      <c r="AB11" s="11" t="str">
        <f>IF(T11="","",VLOOKUP(AA11,$J$93:$K$95,2,TRUE))</f>
        <v>І ур</v>
      </c>
      <c r="AC11" s="7">
        <f t="shared" si="4"/>
        <v>16</v>
      </c>
      <c r="AD11" s="6">
        <f t="shared" si="5"/>
        <v>1</v>
      </c>
      <c r="AE11" s="11" t="str">
        <f>IF(W11="","",VLOOKUP(AD11,$J$93:$K$95,2,TRUE))</f>
        <v>І ур</v>
      </c>
    </row>
    <row r="12" spans="1:32">
      <c r="B12" s="1">
        <v>4</v>
      </c>
      <c r="C12" s="1" t="s">
        <v>42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4">
        <f t="shared" si="6"/>
        <v>6</v>
      </c>
      <c r="K12" s="5">
        <f t="shared" si="7"/>
        <v>1</v>
      </c>
      <c r="L12" s="11" t="str">
        <f>IF(D12="","",VLOOKUP(K12,$J$93:$K$95,2,TRUE))</f>
        <v>І ур</v>
      </c>
      <c r="M12" s="1">
        <v>1</v>
      </c>
      <c r="N12" s="1">
        <v>1</v>
      </c>
      <c r="O12" s="1">
        <v>1</v>
      </c>
      <c r="P12" s="1">
        <v>1</v>
      </c>
      <c r="Q12" s="4">
        <f t="shared" si="0"/>
        <v>4</v>
      </c>
      <c r="R12" s="5">
        <f t="shared" si="1"/>
        <v>1</v>
      </c>
      <c r="S12" s="11" t="str">
        <f>IF(K12="","",VLOOKUP(R12,$J$93:$K$95,2,TRUE))</f>
        <v>І ур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4">
        <f t="shared" si="2"/>
        <v>6</v>
      </c>
      <c r="AA12" s="5">
        <f t="shared" si="3"/>
        <v>1</v>
      </c>
      <c r="AB12" s="11" t="str">
        <f>IF(T12="","",VLOOKUP(AA12,$J$93:$K$95,2,TRUE))</f>
        <v>І ур</v>
      </c>
      <c r="AC12" s="7">
        <f t="shared" si="4"/>
        <v>16</v>
      </c>
      <c r="AD12" s="6">
        <f t="shared" si="5"/>
        <v>1</v>
      </c>
      <c r="AE12" s="11" t="str">
        <f>IF(W12="","",VLOOKUP(AD12,$J$93:$K$95,2,TRUE))</f>
        <v>І ур</v>
      </c>
    </row>
    <row r="13" spans="1:32">
      <c r="B13" s="1">
        <v>5</v>
      </c>
      <c r="C13" s="1" t="s">
        <v>43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4">
        <v>6</v>
      </c>
      <c r="K13" s="5">
        <v>1</v>
      </c>
      <c r="L13" s="11" t="str">
        <f>IF(D13="","",VLOOKUP(K13,$J$93:$K$95,2,TRUE))</f>
        <v>І ур</v>
      </c>
      <c r="M13" s="1">
        <v>1</v>
      </c>
      <c r="N13" s="1">
        <v>1</v>
      </c>
      <c r="O13" s="1">
        <v>1</v>
      </c>
      <c r="P13" s="1">
        <v>1</v>
      </c>
      <c r="Q13" s="4">
        <f t="shared" si="0"/>
        <v>4</v>
      </c>
      <c r="R13" s="5">
        <f t="shared" si="1"/>
        <v>1</v>
      </c>
      <c r="S13" s="11" t="str">
        <f>IF(K13="","",VLOOKUP(R13,$J$93:$K$95,2,TRUE))</f>
        <v>І ур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4">
        <f t="shared" si="2"/>
        <v>6</v>
      </c>
      <c r="AA13" s="5">
        <f t="shared" si="3"/>
        <v>1</v>
      </c>
      <c r="AB13" s="11" t="str">
        <f>IF(T13="","",VLOOKUP(AA13,$J$93:$K$95,2,TRUE))</f>
        <v>І ур</v>
      </c>
      <c r="AC13" s="7">
        <f t="shared" si="4"/>
        <v>16</v>
      </c>
      <c r="AD13" s="6">
        <f t="shared" si="5"/>
        <v>1</v>
      </c>
      <c r="AE13" s="11" t="str">
        <f>IF(W13="","",VLOOKUP(AD13,$J$93:$K$95,2,TRUE))</f>
        <v>І ур</v>
      </c>
    </row>
    <row r="14" spans="1:32">
      <c r="B14" s="1">
        <v>6</v>
      </c>
      <c r="C14" s="1" t="s">
        <v>44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4">
        <f t="shared" si="6"/>
        <v>6</v>
      </c>
      <c r="K14" s="5">
        <f t="shared" si="7"/>
        <v>1</v>
      </c>
      <c r="L14" s="11" t="str">
        <f>IF(D14="","",VLOOKUP(K14,$J$93:$K$95,2,TRUE))</f>
        <v>І ур</v>
      </c>
      <c r="M14" s="1">
        <v>1</v>
      </c>
      <c r="N14" s="1">
        <v>1</v>
      </c>
      <c r="O14" s="1">
        <v>1</v>
      </c>
      <c r="P14" s="1">
        <v>1</v>
      </c>
      <c r="Q14" s="4">
        <f t="shared" si="0"/>
        <v>4</v>
      </c>
      <c r="R14" s="5">
        <f t="shared" si="1"/>
        <v>1</v>
      </c>
      <c r="S14" s="11" t="str">
        <f>IF(K14="","",VLOOKUP(R14,$J$93:$K$95,2,TRUE))</f>
        <v>І ур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4">
        <f t="shared" si="2"/>
        <v>6</v>
      </c>
      <c r="AA14" s="5">
        <f t="shared" si="3"/>
        <v>1</v>
      </c>
      <c r="AB14" s="11" t="str">
        <f>IF(T14="","",VLOOKUP(AA14,$J$93:$K$95,2,TRUE))</f>
        <v>І ур</v>
      </c>
      <c r="AC14" s="7">
        <f t="shared" si="4"/>
        <v>16</v>
      </c>
      <c r="AD14" s="6">
        <f t="shared" si="5"/>
        <v>1</v>
      </c>
      <c r="AE14" s="11" t="str">
        <f>IF(W14="","",VLOOKUP(AD14,$J$93:$K$95,2,TRUE))</f>
        <v>І ур</v>
      </c>
    </row>
    <row r="15" spans="1:32">
      <c r="B15" s="1">
        <v>7</v>
      </c>
      <c r="C15" s="1" t="s">
        <v>45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4">
        <f t="shared" si="6"/>
        <v>6</v>
      </c>
      <c r="K15" s="5">
        <f t="shared" si="7"/>
        <v>1</v>
      </c>
      <c r="L15" s="11" t="str">
        <f>IF(D15="","",VLOOKUP(K15,$J$93:$K$95,2,TRUE))</f>
        <v>І ур</v>
      </c>
      <c r="M15" s="1">
        <v>1</v>
      </c>
      <c r="N15" s="1">
        <v>1</v>
      </c>
      <c r="O15" s="1">
        <v>1</v>
      </c>
      <c r="P15" s="1">
        <v>1</v>
      </c>
      <c r="Q15" s="4">
        <f t="shared" si="0"/>
        <v>4</v>
      </c>
      <c r="R15" s="5">
        <f t="shared" si="1"/>
        <v>1</v>
      </c>
      <c r="S15" s="11" t="str">
        <f>IF(K15="","",VLOOKUP(R15,$J$93:$K$95,2,TRUE))</f>
        <v>І ур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4">
        <f t="shared" si="2"/>
        <v>6</v>
      </c>
      <c r="AA15" s="5">
        <f t="shared" si="3"/>
        <v>1</v>
      </c>
      <c r="AB15" s="11" t="str">
        <f>IF(T15="","",VLOOKUP(AA15,$J$93:$K$95,2,TRUE))</f>
        <v>І ур</v>
      </c>
      <c r="AC15" s="7">
        <f t="shared" si="4"/>
        <v>16</v>
      </c>
      <c r="AD15" s="6">
        <f t="shared" si="5"/>
        <v>1</v>
      </c>
      <c r="AE15" s="11" t="str">
        <f>IF(W15="","",VLOOKUP(AD15,$J$93:$K$95,2,TRUE))</f>
        <v>І ур</v>
      </c>
    </row>
    <row r="16" spans="1:32">
      <c r="B16" s="1">
        <v>8</v>
      </c>
      <c r="C16" s="1" t="s">
        <v>46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4">
        <f t="shared" si="6"/>
        <v>12</v>
      </c>
      <c r="K16" s="5">
        <f t="shared" si="7"/>
        <v>2</v>
      </c>
      <c r="L16" s="11" t="str">
        <f>IF(D16="","",VLOOKUP(K16,$J$93:$K$95,2,TRUE))</f>
        <v>ІІ ур</v>
      </c>
      <c r="M16" s="1">
        <v>2</v>
      </c>
      <c r="N16" s="1">
        <v>2</v>
      </c>
      <c r="O16" s="1">
        <v>2</v>
      </c>
      <c r="P16" s="1">
        <v>2</v>
      </c>
      <c r="Q16" s="4">
        <f t="shared" si="0"/>
        <v>8</v>
      </c>
      <c r="R16" s="5">
        <f t="shared" si="1"/>
        <v>2</v>
      </c>
      <c r="S16" s="11" t="str">
        <f>IF(K16="","",VLOOKUP(R16,$J$93:$K$95,2,TRUE))</f>
        <v>ІІ ур</v>
      </c>
      <c r="T16" s="1">
        <v>1</v>
      </c>
      <c r="U16" s="1">
        <v>2</v>
      </c>
      <c r="V16" s="1">
        <v>2</v>
      </c>
      <c r="W16" s="1">
        <v>1</v>
      </c>
      <c r="X16" s="1">
        <v>2</v>
      </c>
      <c r="Y16" s="1">
        <v>2</v>
      </c>
      <c r="Z16" s="4">
        <f t="shared" si="2"/>
        <v>10</v>
      </c>
      <c r="AA16" s="5">
        <f t="shared" si="3"/>
        <v>1.6666666666666667</v>
      </c>
      <c r="AB16" s="11" t="str">
        <f>IF(T16="","",VLOOKUP(AA16,$J$93:$K$95,2,TRUE))</f>
        <v>ІІ ур</v>
      </c>
      <c r="AC16" s="7">
        <f t="shared" si="4"/>
        <v>30</v>
      </c>
      <c r="AD16" s="6">
        <f t="shared" si="5"/>
        <v>1.875</v>
      </c>
      <c r="AE16" s="11" t="str">
        <f>IF(W16="","",VLOOKUP(AD16,$J$93:$K$95,2,TRUE))</f>
        <v>ІІ ур</v>
      </c>
    </row>
    <row r="17" spans="2:31">
      <c r="B17" s="1">
        <v>9</v>
      </c>
      <c r="C17" s="1" t="s">
        <v>47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4">
        <f t="shared" si="6"/>
        <v>6</v>
      </c>
      <c r="K17" s="5">
        <f t="shared" si="7"/>
        <v>1</v>
      </c>
      <c r="L17" s="11" t="str">
        <f>IF(D17="","",VLOOKUP(K17,$J$93:$K$95,2,TRUE))</f>
        <v>І ур</v>
      </c>
      <c r="M17" s="1">
        <v>1</v>
      </c>
      <c r="N17" s="1">
        <v>1</v>
      </c>
      <c r="O17" s="1">
        <v>1</v>
      </c>
      <c r="P17" s="1">
        <v>1</v>
      </c>
      <c r="Q17" s="4">
        <f t="shared" si="0"/>
        <v>4</v>
      </c>
      <c r="R17" s="5">
        <f t="shared" si="1"/>
        <v>1</v>
      </c>
      <c r="S17" s="11" t="str">
        <f>IF(K17="","",VLOOKUP(R17,$J$93:$K$95,2,TRUE))</f>
        <v>І ур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4">
        <f t="shared" si="2"/>
        <v>6</v>
      </c>
      <c r="AA17" s="5">
        <f t="shared" si="3"/>
        <v>1</v>
      </c>
      <c r="AB17" s="11" t="str">
        <f>IF(T17="","",VLOOKUP(AA17,$J$93:$K$95,2,TRUE))</f>
        <v>І ур</v>
      </c>
      <c r="AC17" s="7">
        <f t="shared" si="4"/>
        <v>16</v>
      </c>
      <c r="AD17" s="6">
        <f t="shared" si="5"/>
        <v>1</v>
      </c>
      <c r="AE17" s="11" t="str">
        <f>IF(W17="","",VLOOKUP(AD17,$J$93:$K$95,2,TRUE))</f>
        <v>І ур</v>
      </c>
    </row>
    <row r="18" spans="2:31">
      <c r="B18" s="1">
        <v>10</v>
      </c>
      <c r="C18" s="1" t="s">
        <v>48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4">
        <f t="shared" si="6"/>
        <v>6</v>
      </c>
      <c r="K18" s="5">
        <f t="shared" si="7"/>
        <v>1</v>
      </c>
      <c r="L18" s="11" t="str">
        <f>IF(D18="","",VLOOKUP(K18,$J$93:$K$95,2,TRUE))</f>
        <v>І ур</v>
      </c>
      <c r="M18" s="1">
        <v>1</v>
      </c>
      <c r="N18" s="1">
        <v>1</v>
      </c>
      <c r="O18" s="1">
        <v>1</v>
      </c>
      <c r="P18" s="1">
        <v>1</v>
      </c>
      <c r="Q18" s="4">
        <f t="shared" si="0"/>
        <v>4</v>
      </c>
      <c r="R18" s="5">
        <f t="shared" si="1"/>
        <v>1</v>
      </c>
      <c r="S18" s="11" t="str">
        <f>IF(K18="","",VLOOKUP(R18,$J$93:$K$95,2,TRUE))</f>
        <v>І ур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4">
        <f t="shared" si="2"/>
        <v>6</v>
      </c>
      <c r="AA18" s="5">
        <f t="shared" si="3"/>
        <v>1</v>
      </c>
      <c r="AB18" s="11" t="str">
        <f>IF(T18="","",VLOOKUP(AA18,$J$93:$K$95,2,TRUE))</f>
        <v>І ур</v>
      </c>
      <c r="AC18" s="7">
        <f t="shared" si="4"/>
        <v>16</v>
      </c>
      <c r="AD18" s="6">
        <f t="shared" si="5"/>
        <v>1</v>
      </c>
      <c r="AE18" s="11" t="str">
        <f>IF(W18="","",VLOOKUP(AD18,$J$93:$K$95,2,TRUE))</f>
        <v>І ур</v>
      </c>
    </row>
    <row r="19" spans="2:31">
      <c r="B19" s="1">
        <v>11</v>
      </c>
      <c r="C19" s="1" t="s">
        <v>49</v>
      </c>
      <c r="D19" s="1">
        <v>2</v>
      </c>
      <c r="E19" s="1">
        <v>1</v>
      </c>
      <c r="F19" s="1">
        <v>2</v>
      </c>
      <c r="G19" s="1">
        <v>2</v>
      </c>
      <c r="H19" s="1">
        <v>2</v>
      </c>
      <c r="I19" s="1">
        <v>1</v>
      </c>
      <c r="J19" s="4">
        <f t="shared" si="6"/>
        <v>10</v>
      </c>
      <c r="K19" s="5">
        <f t="shared" si="7"/>
        <v>1.6666666666666667</v>
      </c>
      <c r="L19" s="11" t="str">
        <f>IF(D19="","",VLOOKUP(K19,$J$93:$K$95,2,TRUE))</f>
        <v>ІІ ур</v>
      </c>
      <c r="M19" s="1">
        <v>1</v>
      </c>
      <c r="N19" s="1">
        <v>2</v>
      </c>
      <c r="O19" s="1">
        <v>2</v>
      </c>
      <c r="P19" s="1">
        <v>2</v>
      </c>
      <c r="Q19" s="4">
        <f t="shared" si="0"/>
        <v>7</v>
      </c>
      <c r="R19" s="5">
        <f t="shared" si="1"/>
        <v>1.75</v>
      </c>
      <c r="S19" s="11" t="str">
        <f>IF(K19="","",VLOOKUP(R19,$J$93:$K$95,2,TRUE))</f>
        <v>ІІ ур</v>
      </c>
      <c r="T19" s="1">
        <v>2</v>
      </c>
      <c r="U19" s="1">
        <v>1</v>
      </c>
      <c r="V19" s="1">
        <v>2</v>
      </c>
      <c r="W19" s="1">
        <v>1</v>
      </c>
      <c r="X19" s="1">
        <v>2</v>
      </c>
      <c r="Y19" s="1">
        <v>2</v>
      </c>
      <c r="Z19" s="4">
        <f t="shared" si="2"/>
        <v>10</v>
      </c>
      <c r="AA19" s="5">
        <f t="shared" si="3"/>
        <v>1.6666666666666667</v>
      </c>
      <c r="AB19" s="11" t="str">
        <f>IF(T19="","",VLOOKUP(AA19,$J$93:$K$95,2,TRUE))</f>
        <v>ІІ ур</v>
      </c>
      <c r="AC19" s="7">
        <f t="shared" si="4"/>
        <v>27</v>
      </c>
      <c r="AD19" s="6">
        <f t="shared" si="5"/>
        <v>1.6875</v>
      </c>
      <c r="AE19" s="11" t="str">
        <f>IF(W19="","",VLOOKUP(AD19,$J$93:$K$95,2,TRUE))</f>
        <v>ІІ ур</v>
      </c>
    </row>
    <row r="20" spans="2:31">
      <c r="B20" s="1">
        <v>12</v>
      </c>
      <c r="C20" s="1" t="s">
        <v>50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4">
        <f t="shared" si="6"/>
        <v>6</v>
      </c>
      <c r="K20" s="5">
        <f t="shared" si="7"/>
        <v>1</v>
      </c>
      <c r="L20" s="11" t="str">
        <f>IF(D20="","",VLOOKUP(K20,$J$93:$K$95,2,TRUE))</f>
        <v>І ур</v>
      </c>
      <c r="M20" s="1">
        <v>1</v>
      </c>
      <c r="N20" s="1">
        <v>1</v>
      </c>
      <c r="O20" s="1">
        <v>1</v>
      </c>
      <c r="P20" s="1">
        <v>1</v>
      </c>
      <c r="Q20" s="4">
        <f t="shared" si="0"/>
        <v>4</v>
      </c>
      <c r="R20" s="5">
        <f t="shared" si="1"/>
        <v>1</v>
      </c>
      <c r="S20" s="11" t="str">
        <f>IF(K20="","",VLOOKUP(R20,$J$93:$K$95,2,TRUE))</f>
        <v>І ур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4">
        <f t="shared" si="2"/>
        <v>6</v>
      </c>
      <c r="AA20" s="5">
        <f t="shared" si="3"/>
        <v>1</v>
      </c>
      <c r="AB20" s="11" t="str">
        <f>IF(T20="","",VLOOKUP(AA20,$J$93:$K$95,2,TRUE))</f>
        <v>І ур</v>
      </c>
      <c r="AC20" s="7">
        <f t="shared" si="4"/>
        <v>16</v>
      </c>
      <c r="AD20" s="6">
        <f t="shared" si="5"/>
        <v>1</v>
      </c>
      <c r="AE20" s="11" t="str">
        <f>IF(W20="","",VLOOKUP(AD20,$J$93:$K$95,2,TRUE))</f>
        <v>І ур</v>
      </c>
    </row>
    <row r="21" spans="2:31">
      <c r="B21" s="1">
        <v>13</v>
      </c>
      <c r="C21" s="1" t="s">
        <v>51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4">
        <f t="shared" si="6"/>
        <v>6</v>
      </c>
      <c r="K21" s="5">
        <f t="shared" si="7"/>
        <v>1</v>
      </c>
      <c r="L21" s="11" t="str">
        <f>IF(D21="","",VLOOKUP(K21,$J$93:$K$95,2,TRUE))</f>
        <v>І ур</v>
      </c>
      <c r="M21" s="1">
        <v>1</v>
      </c>
      <c r="N21" s="1">
        <v>1</v>
      </c>
      <c r="O21" s="1">
        <v>1</v>
      </c>
      <c r="P21" s="1">
        <v>1</v>
      </c>
      <c r="Q21" s="4">
        <f t="shared" si="0"/>
        <v>4</v>
      </c>
      <c r="R21" s="5">
        <f t="shared" si="1"/>
        <v>1</v>
      </c>
      <c r="S21" s="11" t="str">
        <f>IF(K21="","",VLOOKUP(R21,$J$93:$K$95,2,TRUE))</f>
        <v>І ур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4">
        <f t="shared" si="2"/>
        <v>6</v>
      </c>
      <c r="AA21" s="5">
        <f t="shared" si="3"/>
        <v>1</v>
      </c>
      <c r="AB21" s="11" t="str">
        <f>IF(T21="","",VLOOKUP(AA21,$J$93:$K$95,2,TRUE))</f>
        <v>І ур</v>
      </c>
      <c r="AC21" s="7">
        <f t="shared" si="4"/>
        <v>16</v>
      </c>
      <c r="AD21" s="6">
        <f t="shared" si="5"/>
        <v>1</v>
      </c>
      <c r="AE21" s="11" t="str">
        <f>IF(W21="","",VLOOKUP(AD21,$J$93:$K$95,2,TRUE))</f>
        <v>І ур</v>
      </c>
    </row>
    <row r="22" spans="2:31">
      <c r="B22" s="1">
        <v>14</v>
      </c>
      <c r="C22" s="1" t="s">
        <v>52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4">
        <f t="shared" si="6"/>
        <v>6</v>
      </c>
      <c r="K22" s="5">
        <f t="shared" si="7"/>
        <v>1</v>
      </c>
      <c r="L22" s="11" t="str">
        <f>IF(D22="","",VLOOKUP(K22,$J$93:$K$95,2,TRUE))</f>
        <v>І ур</v>
      </c>
      <c r="M22" s="1">
        <v>1</v>
      </c>
      <c r="N22" s="1">
        <v>1</v>
      </c>
      <c r="O22" s="1">
        <v>1</v>
      </c>
      <c r="P22" s="1">
        <v>1</v>
      </c>
      <c r="Q22" s="4">
        <f t="shared" si="0"/>
        <v>4</v>
      </c>
      <c r="R22" s="5">
        <f t="shared" si="1"/>
        <v>1</v>
      </c>
      <c r="S22" s="11" t="str">
        <f>IF(K22="","",VLOOKUP(R22,$J$93:$K$95,2,TRUE))</f>
        <v>І ур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4">
        <f t="shared" si="2"/>
        <v>6</v>
      </c>
      <c r="AA22" s="5">
        <f t="shared" si="3"/>
        <v>1</v>
      </c>
      <c r="AB22" s="11" t="str">
        <f>IF(T22="","",VLOOKUP(AA22,$J$93:$K$95,2,TRUE))</f>
        <v>І ур</v>
      </c>
      <c r="AC22" s="7">
        <f t="shared" si="4"/>
        <v>16</v>
      </c>
      <c r="AD22" s="6">
        <f t="shared" si="5"/>
        <v>1</v>
      </c>
      <c r="AE22" s="11" t="str">
        <f>IF(W22="","",VLOOKUP(AD22,$J$93:$K$95,2,TRUE))</f>
        <v>І ур</v>
      </c>
    </row>
    <row r="23" spans="2:31">
      <c r="B23" s="1">
        <v>15</v>
      </c>
      <c r="C23" s="1" t="s">
        <v>53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4">
        <f t="shared" si="6"/>
        <v>6</v>
      </c>
      <c r="K23" s="5">
        <f t="shared" si="7"/>
        <v>1</v>
      </c>
      <c r="L23" s="11" t="str">
        <f>IF(D23="","",VLOOKUP(K23,$J$93:$K$95,2,TRUE))</f>
        <v>І ур</v>
      </c>
      <c r="M23" s="1">
        <v>1</v>
      </c>
      <c r="N23" s="1">
        <v>1</v>
      </c>
      <c r="O23" s="1">
        <v>1</v>
      </c>
      <c r="P23" s="1">
        <v>1</v>
      </c>
      <c r="Q23" s="4">
        <f t="shared" si="0"/>
        <v>4</v>
      </c>
      <c r="R23" s="5">
        <f t="shared" si="1"/>
        <v>1</v>
      </c>
      <c r="S23" s="11" t="str">
        <f>IF(K23="","",VLOOKUP(R23,$J$93:$K$95,2,TRUE))</f>
        <v>І ур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4">
        <f t="shared" si="2"/>
        <v>6</v>
      </c>
      <c r="AA23" s="5">
        <f t="shared" si="3"/>
        <v>1</v>
      </c>
      <c r="AB23" s="11" t="str">
        <f>IF(T23="","",VLOOKUP(AA23,$J$93:$K$95,2,TRUE))</f>
        <v>І ур</v>
      </c>
      <c r="AC23" s="7">
        <f t="shared" si="4"/>
        <v>16</v>
      </c>
      <c r="AD23" s="6">
        <f t="shared" si="5"/>
        <v>1</v>
      </c>
      <c r="AE23" s="11" t="str">
        <f>IF(W23="","",VLOOKUP(AD23,$J$93:$K$95,2,TRUE))</f>
        <v>І ур</v>
      </c>
    </row>
    <row r="24" spans="2:31">
      <c r="B24" s="1">
        <v>16</v>
      </c>
      <c r="C24" s="1" t="s">
        <v>54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4">
        <f t="shared" si="6"/>
        <v>6</v>
      </c>
      <c r="K24" s="5">
        <f t="shared" si="7"/>
        <v>1</v>
      </c>
      <c r="L24" s="11" t="str">
        <f>IF(D24="","",VLOOKUP(K24,$J$93:$K$95,2,TRUE))</f>
        <v>І ур</v>
      </c>
      <c r="M24" s="1">
        <v>1</v>
      </c>
      <c r="N24" s="1">
        <v>1</v>
      </c>
      <c r="O24" s="1">
        <v>1</v>
      </c>
      <c r="P24" s="1">
        <v>1</v>
      </c>
      <c r="Q24" s="4">
        <f t="shared" si="0"/>
        <v>4</v>
      </c>
      <c r="R24" s="5">
        <f t="shared" si="1"/>
        <v>1</v>
      </c>
      <c r="S24" s="11" t="str">
        <f>IF(K24="","",VLOOKUP(R24,$J$93:$K$95,2,TRUE))</f>
        <v>І ур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4">
        <f t="shared" si="2"/>
        <v>6</v>
      </c>
      <c r="AA24" s="5">
        <f t="shared" si="3"/>
        <v>1</v>
      </c>
      <c r="AB24" s="11" t="str">
        <f>IF(T24="","",VLOOKUP(AA24,$J$93:$K$95,2,TRUE))</f>
        <v>І ур</v>
      </c>
      <c r="AC24" s="7">
        <f t="shared" si="4"/>
        <v>16</v>
      </c>
      <c r="AD24" s="6">
        <f t="shared" si="5"/>
        <v>1</v>
      </c>
      <c r="AE24" s="11" t="str">
        <f>IF(W24="","",VLOOKUP(AD24,$J$93:$K$95,2,TRUE))</f>
        <v>І ур</v>
      </c>
    </row>
    <row r="25" spans="2:31">
      <c r="B25" s="1">
        <v>17</v>
      </c>
      <c r="C25" s="1" t="s">
        <v>55</v>
      </c>
      <c r="D25" s="1">
        <v>2</v>
      </c>
      <c r="E25" s="1">
        <v>2</v>
      </c>
      <c r="F25" s="1">
        <v>2</v>
      </c>
      <c r="G25" s="1">
        <v>1</v>
      </c>
      <c r="H25" s="1">
        <v>2</v>
      </c>
      <c r="I25" s="1">
        <v>2</v>
      </c>
      <c r="J25" s="4">
        <f t="shared" si="6"/>
        <v>11</v>
      </c>
      <c r="K25" s="5">
        <f t="shared" si="7"/>
        <v>1.8333333333333333</v>
      </c>
      <c r="L25" s="11" t="str">
        <f>IF(D25="","",VLOOKUP(K25,$J$93:$K$95,2,TRUE))</f>
        <v>ІІ ур</v>
      </c>
      <c r="M25" s="1">
        <v>1</v>
      </c>
      <c r="N25" s="1">
        <v>2</v>
      </c>
      <c r="O25" s="1">
        <v>2</v>
      </c>
      <c r="P25" s="1">
        <v>2</v>
      </c>
      <c r="Q25" s="4">
        <f t="shared" si="0"/>
        <v>7</v>
      </c>
      <c r="R25" s="5">
        <f t="shared" si="1"/>
        <v>1.75</v>
      </c>
      <c r="S25" s="11" t="str">
        <f>IF(K25="","",VLOOKUP(R25,$J$93:$K$95,2,TRUE))</f>
        <v>ІІ ур</v>
      </c>
      <c r="T25" s="1">
        <v>2</v>
      </c>
      <c r="U25" s="1">
        <v>1</v>
      </c>
      <c r="V25" s="1">
        <v>2</v>
      </c>
      <c r="W25" s="1">
        <v>2</v>
      </c>
      <c r="X25" s="1">
        <v>2</v>
      </c>
      <c r="Y25" s="1">
        <v>1</v>
      </c>
      <c r="Z25" s="4">
        <f t="shared" si="2"/>
        <v>10</v>
      </c>
      <c r="AA25" s="5">
        <f t="shared" si="3"/>
        <v>1.6666666666666667</v>
      </c>
      <c r="AB25" s="11" t="str">
        <f>IF(T25="","",VLOOKUP(AA25,$J$93:$K$95,2,TRUE))</f>
        <v>ІІ ур</v>
      </c>
      <c r="AC25" s="7">
        <f t="shared" si="4"/>
        <v>28</v>
      </c>
      <c r="AD25" s="6">
        <f t="shared" si="5"/>
        <v>1.75</v>
      </c>
      <c r="AE25" s="11" t="str">
        <f>IF(W25="","",VLOOKUP(AD25,$J$93:$K$95,2,TRUE))</f>
        <v>ІІ ур</v>
      </c>
    </row>
    <row r="26" spans="2:31">
      <c r="B26" s="1">
        <v>18</v>
      </c>
      <c r="C26" s="1" t="s">
        <v>56</v>
      </c>
      <c r="D26" s="1">
        <v>1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4">
        <f t="shared" si="6"/>
        <v>11</v>
      </c>
      <c r="K26" s="5">
        <f t="shared" si="7"/>
        <v>1.8333333333333333</v>
      </c>
      <c r="L26" s="11" t="str">
        <f>IF(D26="","",VLOOKUP(K26,$J$93:$K$95,2,TRUE))</f>
        <v>ІІ ур</v>
      </c>
      <c r="M26" s="1">
        <v>1</v>
      </c>
      <c r="N26" s="1">
        <v>2</v>
      </c>
      <c r="O26" s="1">
        <v>2</v>
      </c>
      <c r="P26" s="1">
        <v>2</v>
      </c>
      <c r="Q26" s="4">
        <f t="shared" si="0"/>
        <v>7</v>
      </c>
      <c r="R26" s="5">
        <f t="shared" si="1"/>
        <v>1.75</v>
      </c>
      <c r="S26" s="11" t="str">
        <f>IF(K26="","",VLOOKUP(R26,$J$93:$K$95,2,TRUE))</f>
        <v>ІІ ур</v>
      </c>
      <c r="T26" s="1">
        <v>1</v>
      </c>
      <c r="U26" s="1">
        <v>2</v>
      </c>
      <c r="V26" s="1">
        <v>2</v>
      </c>
      <c r="W26" s="1">
        <v>2</v>
      </c>
      <c r="X26" s="1">
        <v>2</v>
      </c>
      <c r="Y26" s="1">
        <v>1</v>
      </c>
      <c r="Z26" s="4">
        <f t="shared" si="2"/>
        <v>10</v>
      </c>
      <c r="AA26" s="5">
        <f t="shared" si="3"/>
        <v>1.6666666666666667</v>
      </c>
      <c r="AB26" s="11" t="str">
        <f>IF(T26="","",VLOOKUP(AA26,$J$93:$K$95,2,TRUE))</f>
        <v>ІІ ур</v>
      </c>
      <c r="AC26" s="7">
        <f t="shared" si="4"/>
        <v>28</v>
      </c>
      <c r="AD26" s="6">
        <f t="shared" si="5"/>
        <v>1.75</v>
      </c>
      <c r="AE26" s="11" t="str">
        <f>IF(W26="","",VLOOKUP(AD26,$J$93:$K$95,2,TRUE))</f>
        <v>ІІ ур</v>
      </c>
    </row>
    <row r="27" spans="2:31">
      <c r="B27" s="1">
        <v>19</v>
      </c>
      <c r="C27" s="26"/>
      <c r="D27" s="20"/>
      <c r="E27" s="21"/>
      <c r="F27" s="21"/>
      <c r="G27" s="21"/>
      <c r="H27" s="21"/>
      <c r="I27" s="21"/>
      <c r="J27" s="22"/>
      <c r="K27" s="1" t="s">
        <v>14</v>
      </c>
      <c r="L27" s="9" t="s">
        <v>9</v>
      </c>
      <c r="M27" s="20"/>
      <c r="N27" s="21"/>
      <c r="O27" s="21"/>
      <c r="P27" s="21"/>
      <c r="Q27" s="22"/>
      <c r="R27" s="1" t="s">
        <v>14</v>
      </c>
      <c r="S27" s="9" t="s">
        <v>9</v>
      </c>
      <c r="T27" s="14"/>
      <c r="U27" s="15"/>
      <c r="V27" s="15"/>
      <c r="W27" s="15"/>
      <c r="X27" s="15"/>
      <c r="Y27" s="1">
        <v>0</v>
      </c>
      <c r="Z27" s="4">
        <f>SUM(Y27:Y27)</f>
        <v>0</v>
      </c>
      <c r="AA27" s="5">
        <f>AVERAGE(Y27:Y27)</f>
        <v>0</v>
      </c>
      <c r="AB27" s="11" t="e">
        <f>IF(#REF!="","",VLOOKUP(AA27,$J$93:$K$95,2,TRUE))</f>
        <v>#REF!</v>
      </c>
      <c r="AC27" s="7" t="e">
        <f>#REF!+#REF!+Z27</f>
        <v>#REF!</v>
      </c>
      <c r="AD27" s="6" t="e">
        <f t="shared" si="5"/>
        <v>#REF!</v>
      </c>
      <c r="AE27" s="11" t="e">
        <f>IF(#REF!="","",VLOOKUP(AD27,$J$93:$K$95,2,TRUE))</f>
        <v>#REF!</v>
      </c>
    </row>
    <row r="28" spans="2:31">
      <c r="B28" s="1">
        <v>20</v>
      </c>
      <c r="C28" s="27"/>
      <c r="D28" s="20" t="s">
        <v>18</v>
      </c>
      <c r="E28" s="21"/>
      <c r="F28" s="21"/>
      <c r="G28" s="21"/>
      <c r="H28" s="21"/>
      <c r="I28" s="21"/>
      <c r="J28" s="22"/>
      <c r="K28" s="8">
        <f>COUNTA(C9:C26)</f>
        <v>18</v>
      </c>
      <c r="L28" s="8">
        <v>100</v>
      </c>
      <c r="M28" s="20" t="s">
        <v>18</v>
      </c>
      <c r="N28" s="21"/>
      <c r="O28" s="21"/>
      <c r="P28" s="21"/>
      <c r="Q28" s="22"/>
      <c r="R28" s="8">
        <f>COUNTA(C9:C26)</f>
        <v>18</v>
      </c>
      <c r="S28" s="8">
        <v>100</v>
      </c>
      <c r="T28" s="14" t="s">
        <v>18</v>
      </c>
      <c r="U28" s="15"/>
      <c r="V28" s="15"/>
      <c r="W28" s="15"/>
      <c r="X28" s="15"/>
      <c r="Y28" s="1">
        <v>0</v>
      </c>
      <c r="Z28" s="4">
        <f>SUM(Y28:Y28)</f>
        <v>0</v>
      </c>
      <c r="AA28" s="5">
        <f>AVERAGE(Y28:Y28)</f>
        <v>0</v>
      </c>
      <c r="AB28" s="11" t="e">
        <f>IF(#REF!="","",VLOOKUP(AA28,$J$93:$K$95,2,TRUE))</f>
        <v>#REF!</v>
      </c>
      <c r="AC28" s="7" t="e">
        <f>#REF!+#REF!+Z28</f>
        <v>#REF!</v>
      </c>
      <c r="AD28" s="6" t="e">
        <f t="shared" si="5"/>
        <v>#REF!</v>
      </c>
      <c r="AE28" s="11" t="e">
        <f>IF(#REF!="","",VLOOKUP(AD28,$J$93:$K$95,2,TRUE))</f>
        <v>#REF!</v>
      </c>
    </row>
    <row r="29" spans="2:31">
      <c r="B29" s="1">
        <v>21</v>
      </c>
      <c r="C29" s="27"/>
      <c r="D29" s="20" t="s">
        <v>19</v>
      </c>
      <c r="E29" s="21"/>
      <c r="F29" s="21"/>
      <c r="G29" s="21"/>
      <c r="H29" s="21"/>
      <c r="I29" s="21"/>
      <c r="J29" s="22"/>
      <c r="K29" s="12">
        <f>COUNTIF(L9:L26,"І ур")</f>
        <v>14</v>
      </c>
      <c r="L29" s="3">
        <f>(K29/K28)*100</f>
        <v>77.777777777777786</v>
      </c>
      <c r="M29" s="20" t="s">
        <v>19</v>
      </c>
      <c r="N29" s="21"/>
      <c r="O29" s="21"/>
      <c r="P29" s="21"/>
      <c r="Q29" s="22"/>
      <c r="R29" s="12">
        <f>COUNTIF(S9:S26,"І ур")</f>
        <v>14</v>
      </c>
      <c r="S29" s="3">
        <f>(R29/R28)*100</f>
        <v>77.777777777777786</v>
      </c>
      <c r="T29" s="14" t="s">
        <v>19</v>
      </c>
      <c r="U29" s="15"/>
      <c r="V29" s="15"/>
      <c r="W29" s="15"/>
      <c r="X29" s="15"/>
      <c r="Y29" s="1">
        <v>0</v>
      </c>
      <c r="Z29" s="4">
        <f>SUM(Y29:Y29)</f>
        <v>0</v>
      </c>
      <c r="AA29" s="5">
        <f>AVERAGE(Y29:Y29)</f>
        <v>0</v>
      </c>
      <c r="AB29" s="11" t="e">
        <f>IF(#REF!="","",VLOOKUP(AA29,$J$93:$K$95,2,TRUE))</f>
        <v>#REF!</v>
      </c>
      <c r="AC29" s="7" t="e">
        <f>#REF!+#REF!+Z29</f>
        <v>#REF!</v>
      </c>
      <c r="AD29" s="6" t="e">
        <f t="shared" si="5"/>
        <v>#REF!</v>
      </c>
      <c r="AE29" s="11" t="e">
        <f>IF(#REF!="","",VLOOKUP(AD29,$J$93:$K$95,2,TRUE))</f>
        <v>#REF!</v>
      </c>
    </row>
    <row r="30" spans="2:31">
      <c r="B30" s="1">
        <v>22</v>
      </c>
      <c r="C30" s="27"/>
      <c r="D30" s="20" t="s">
        <v>20</v>
      </c>
      <c r="E30" s="21"/>
      <c r="F30" s="21"/>
      <c r="G30" s="21"/>
      <c r="H30" s="21"/>
      <c r="I30" s="21"/>
      <c r="J30" s="22"/>
      <c r="K30" s="12">
        <f>COUNTIF(L9:L26,"ІІ ур")</f>
        <v>4</v>
      </c>
      <c r="L30" s="3">
        <f>(K30/K28)*100</f>
        <v>22.222222222222221</v>
      </c>
      <c r="M30" s="20" t="s">
        <v>20</v>
      </c>
      <c r="N30" s="21"/>
      <c r="O30" s="21"/>
      <c r="P30" s="21"/>
      <c r="Q30" s="22"/>
      <c r="R30" s="12">
        <f>COUNTIF(S9:S26,"ІІ ур")</f>
        <v>4</v>
      </c>
      <c r="S30" s="3">
        <f>(R30/R28)*100</f>
        <v>22.222222222222221</v>
      </c>
      <c r="T30" s="14" t="s">
        <v>20</v>
      </c>
      <c r="U30" s="15"/>
      <c r="V30" s="15"/>
      <c r="W30" s="15"/>
      <c r="X30" s="15"/>
      <c r="Y30" s="1">
        <v>0</v>
      </c>
      <c r="Z30" s="4">
        <f>SUM(Y30:Y30)</f>
        <v>0</v>
      </c>
      <c r="AA30" s="5">
        <f>AVERAGE(Y30:Y30)</f>
        <v>0</v>
      </c>
      <c r="AB30" s="11" t="e">
        <f>IF(#REF!="","",VLOOKUP(AA30,$J$93:$K$95,2,TRUE))</f>
        <v>#REF!</v>
      </c>
      <c r="AC30" s="7" t="e">
        <f>#REF!+#REF!+Z30</f>
        <v>#REF!</v>
      </c>
      <c r="AD30" s="6" t="e">
        <f t="shared" si="5"/>
        <v>#REF!</v>
      </c>
      <c r="AE30" s="11" t="e">
        <f>IF(#REF!="","",VLOOKUP(AD30,$J$93:$K$95,2,TRUE))</f>
        <v>#REF!</v>
      </c>
    </row>
    <row r="31" spans="2:31">
      <c r="B31" s="1">
        <v>23</v>
      </c>
      <c r="C31" s="27"/>
      <c r="D31" s="20" t="s">
        <v>21</v>
      </c>
      <c r="E31" s="21"/>
      <c r="F31" s="21"/>
      <c r="G31" s="21"/>
      <c r="H31" s="21"/>
      <c r="I31" s="21"/>
      <c r="J31" s="22"/>
      <c r="K31" s="12">
        <f>COUNTIF(L9:L26,"ІІІ ур")</f>
        <v>0</v>
      </c>
      <c r="L31" s="3">
        <f>(K31/K28)*100</f>
        <v>0</v>
      </c>
      <c r="M31" s="20" t="s">
        <v>21</v>
      </c>
      <c r="N31" s="21"/>
      <c r="O31" s="21"/>
      <c r="P31" s="21"/>
      <c r="Q31" s="22"/>
      <c r="R31" s="12">
        <f>COUNTIF(S9:S26,"ІІІ ур")</f>
        <v>0</v>
      </c>
      <c r="S31" s="3">
        <f>(R31/R28)*100</f>
        <v>0</v>
      </c>
      <c r="T31" s="14" t="s">
        <v>21</v>
      </c>
      <c r="U31" s="15"/>
      <c r="V31" s="15"/>
      <c r="W31" s="15"/>
      <c r="X31" s="15"/>
      <c r="Y31" s="1">
        <v>0</v>
      </c>
      <c r="Z31" s="4">
        <f>SUM(Y31:Y31)</f>
        <v>0</v>
      </c>
      <c r="AA31" s="5">
        <f>AVERAGE(Y31:Y31)</f>
        <v>0</v>
      </c>
      <c r="AB31" s="11" t="e">
        <f>IF(#REF!="","",VLOOKUP(AA31,$J$93:$K$95,2,TRUE))</f>
        <v>#REF!</v>
      </c>
      <c r="AC31" s="7" t="e">
        <f>#REF!+#REF!+Z31</f>
        <v>#REF!</v>
      </c>
      <c r="AD31" s="6" t="e">
        <f t="shared" si="5"/>
        <v>#REF!</v>
      </c>
      <c r="AE31" s="11" t="e">
        <f>IF(#REF!="","",VLOOKUP(AD31,$J$93:$K$95,2,TRUE))</f>
        <v>#REF!</v>
      </c>
    </row>
    <row r="32" spans="2:31">
      <c r="B32" s="1">
        <v>24</v>
      </c>
      <c r="C32" s="27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">
        <v>0</v>
      </c>
      <c r="Z32" s="4">
        <f>SUM(Y32:Y32)</f>
        <v>0</v>
      </c>
      <c r="AA32" s="5">
        <f>AVERAGE(Y32:Y32)</f>
        <v>0</v>
      </c>
      <c r="AB32" s="11" t="e">
        <f>IF(#REF!="","",VLOOKUP(AA32,$J$93:$K$95,2,TRUE))</f>
        <v>#REF!</v>
      </c>
      <c r="AC32" s="7" t="e">
        <f>#REF!+#REF!+Z32</f>
        <v>#REF!</v>
      </c>
      <c r="AD32" s="6" t="e">
        <f t="shared" si="5"/>
        <v>#REF!</v>
      </c>
      <c r="AE32" s="11" t="e">
        <f>IF(#REF!="","",VLOOKUP(AD32,$J$93:$K$95,2,TRUE))</f>
        <v>#REF!</v>
      </c>
    </row>
    <row r="33" spans="2:31">
      <c r="B33" s="1">
        <v>25</v>
      </c>
      <c r="C33" s="2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">
        <v>0</v>
      </c>
      <c r="X33" s="4">
        <f>SUM(W33:W33)</f>
        <v>0</v>
      </c>
      <c r="Y33" s="5">
        <f>AVERAGE(W33:W33)</f>
        <v>0</v>
      </c>
      <c r="Z33" s="11" t="e">
        <f>IF(#REF!="","",VLOOKUP(Y33,$J$93:$K$95,2,TRUE))</f>
        <v>#REF!</v>
      </c>
      <c r="AA33" s="7" t="e">
        <f>#REF!+#REF!+X33</f>
        <v>#REF!</v>
      </c>
      <c r="AB33" s="6" t="e">
        <f t="shared" si="5"/>
        <v>#REF!</v>
      </c>
      <c r="AC33" s="11" t="e">
        <f>IF(#REF!="","",VLOOKUP(AB33,$J$93:$K$95,2,TRUE))</f>
        <v>#REF!</v>
      </c>
    </row>
    <row r="34" spans="2:31">
      <c r="B34" s="1">
        <v>26</v>
      </c>
      <c r="C34" s="2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">
        <v>0</v>
      </c>
      <c r="X34" s="4">
        <f>SUM(W34:W34)</f>
        <v>0</v>
      </c>
      <c r="Y34" s="5">
        <f>AVERAGE(W34:W34)</f>
        <v>0</v>
      </c>
      <c r="Z34" s="11" t="e">
        <f>IF(#REF!="","",VLOOKUP(Y34,$J$93:$K$95,2,TRUE))</f>
        <v>#REF!</v>
      </c>
      <c r="AA34" s="7" t="e">
        <f>#REF!+#REF!+X34</f>
        <v>#REF!</v>
      </c>
      <c r="AB34" s="6" t="e">
        <f t="shared" si="5"/>
        <v>#REF!</v>
      </c>
      <c r="AC34" s="11" t="e">
        <f>IF(#REF!="","",VLOOKUP(AB34,$J$93:$K$95,2,TRUE))</f>
        <v>#REF!</v>
      </c>
    </row>
    <row r="35" spans="2:31">
      <c r="B35" s="1">
        <v>27</v>
      </c>
      <c r="C35" s="2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">
        <v>0</v>
      </c>
      <c r="X35" s="4">
        <f>SUM(W35:W35)</f>
        <v>0</v>
      </c>
      <c r="Y35" s="5">
        <f>AVERAGE(W35:W35)</f>
        <v>0</v>
      </c>
      <c r="Z35" s="11" t="e">
        <f>IF(#REF!="","",VLOOKUP(Y35,$J$93:$K$95,2,TRUE))</f>
        <v>#REF!</v>
      </c>
      <c r="AA35" s="7" t="e">
        <f>#REF!+#REF!+X35</f>
        <v>#REF!</v>
      </c>
      <c r="AB35" s="6" t="e">
        <f t="shared" si="5"/>
        <v>#REF!</v>
      </c>
      <c r="AC35" s="11" t="e">
        <f>IF(#REF!="","",VLOOKUP(AB35,$J$93:$K$95,2,TRUE))</f>
        <v>#REF!</v>
      </c>
    </row>
    <row r="36" spans="2:31">
      <c r="B36" s="1">
        <v>28</v>
      </c>
      <c r="C36" s="2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">
        <v>0</v>
      </c>
      <c r="X36" s="4">
        <f>SUM(W36:W36)</f>
        <v>0</v>
      </c>
      <c r="Y36" s="5">
        <f>AVERAGE(W36:W36)</f>
        <v>0</v>
      </c>
      <c r="Z36" s="11" t="e">
        <f>IF(#REF!="","",VLOOKUP(Y36,$J$93:$K$95,2,TRUE))</f>
        <v>#REF!</v>
      </c>
      <c r="AA36" s="7" t="e">
        <f>#REF!+#REF!+X36</f>
        <v>#REF!</v>
      </c>
      <c r="AB36" s="6" t="e">
        <f t="shared" si="5"/>
        <v>#REF!</v>
      </c>
      <c r="AC36" s="11" t="e">
        <f>IF(#REF!="","",VLOOKUP(AB36,$J$93:$K$95,2,TRUE))</f>
        <v>#REF!</v>
      </c>
    </row>
    <row r="37" spans="2:31">
      <c r="B37" s="1">
        <v>29</v>
      </c>
      <c r="Y37" s="1">
        <v>0</v>
      </c>
      <c r="Z37" s="4">
        <f>SUM(Y37:Y37)</f>
        <v>0</v>
      </c>
      <c r="AA37" s="5">
        <f>AVERAGE(Y37:Y37)</f>
        <v>0</v>
      </c>
      <c r="AB37" s="11" t="e">
        <f>IF(#REF!="","",VLOOKUP(AA37,$J$93:$K$95,2,TRUE))</f>
        <v>#REF!</v>
      </c>
      <c r="AC37" s="7" t="e">
        <f>#REF!+#REF!+Z37</f>
        <v>#REF!</v>
      </c>
      <c r="AD37" s="6" t="e">
        <f t="shared" si="5"/>
        <v>#REF!</v>
      </c>
      <c r="AE37" s="11" t="e">
        <f>IF(#REF!="","",VLOOKUP(AD37,$J$93:$K$95,2,TRUE))</f>
        <v>#REF!</v>
      </c>
    </row>
    <row r="38" spans="2:31">
      <c r="B38" s="1">
        <v>30</v>
      </c>
      <c r="Y38" s="1">
        <v>0</v>
      </c>
      <c r="Z38" s="4">
        <f>SUM(Y38:Y38)</f>
        <v>0</v>
      </c>
      <c r="AA38" s="5">
        <f>AVERAGE(Y38:Y38)</f>
        <v>0</v>
      </c>
      <c r="AB38" s="11" t="e">
        <f>IF(#REF!="","",VLOOKUP(AA38,$J$93:$K$95,2,TRUE))</f>
        <v>#REF!</v>
      </c>
      <c r="AC38" s="7" t="e">
        <f>#REF!+#REF!+Z38</f>
        <v>#REF!</v>
      </c>
      <c r="AD38" s="6" t="e">
        <f t="shared" si="5"/>
        <v>#REF!</v>
      </c>
      <c r="AE38" s="11" t="e">
        <f>IF(#REF!="","",VLOOKUP(AD38,$J$93:$K$95,2,TRUE))</f>
        <v>#REF!</v>
      </c>
    </row>
    <row r="39" spans="2:31">
      <c r="B39" s="26"/>
      <c r="Y39" s="15"/>
      <c r="Z39" s="16"/>
      <c r="AA39" s="1" t="s">
        <v>14</v>
      </c>
      <c r="AB39" s="9" t="s">
        <v>9</v>
      </c>
      <c r="AC39" s="2"/>
      <c r="AD39" s="2"/>
      <c r="AE39" s="2"/>
    </row>
    <row r="40" spans="2:31">
      <c r="B40" s="27"/>
      <c r="Y40" s="15"/>
      <c r="Z40" s="16"/>
      <c r="AA40" s="8">
        <f>COUNTA(C9:C26)</f>
        <v>18</v>
      </c>
      <c r="AB40" s="8">
        <v>100</v>
      </c>
      <c r="AC40" s="2"/>
      <c r="AD40" s="2"/>
      <c r="AE40" s="2"/>
    </row>
    <row r="41" spans="2:31">
      <c r="B41" s="27"/>
      <c r="Y41" s="15"/>
      <c r="Z41" s="16"/>
      <c r="AA41" s="12">
        <f>COUNTIF(AB9:AB38,"І ур")</f>
        <v>14</v>
      </c>
      <c r="AB41" s="3">
        <f>(AA41/AA40)*100</f>
        <v>77.777777777777786</v>
      </c>
      <c r="AC41" s="2"/>
      <c r="AD41" s="2"/>
      <c r="AE41" s="2"/>
    </row>
    <row r="42" spans="2:31">
      <c r="B42" s="27"/>
      <c r="Y42" s="15"/>
      <c r="Z42" s="16"/>
      <c r="AA42" s="12">
        <f>COUNTIF(AB9:AB38,"ІІ ур")</f>
        <v>4</v>
      </c>
      <c r="AB42" s="3">
        <f>(AA42/AA40)*100</f>
        <v>22.222222222222221</v>
      </c>
      <c r="AC42" s="2"/>
      <c r="AD42" s="2"/>
      <c r="AE42" s="2"/>
    </row>
    <row r="43" spans="2:31">
      <c r="B43" s="27"/>
      <c r="Y43" s="15"/>
      <c r="Z43" s="16"/>
      <c r="AA43" s="12">
        <f>COUNTIF(AB9:AB38,"ІІІ ур")</f>
        <v>0</v>
      </c>
      <c r="AB43" s="3">
        <f>(AA43/AA40)*100</f>
        <v>0</v>
      </c>
      <c r="AC43" s="2"/>
      <c r="AD43" s="2"/>
      <c r="AE43" s="2"/>
    </row>
    <row r="44" spans="2:31">
      <c r="B44" s="27"/>
      <c r="Y44" s="15"/>
      <c r="Z44" s="15"/>
      <c r="AA44" s="15"/>
      <c r="AB44" s="15"/>
      <c r="AC44" s="16"/>
      <c r="AD44" s="1" t="s">
        <v>14</v>
      </c>
      <c r="AE44" s="9" t="s">
        <v>9</v>
      </c>
    </row>
    <row r="45" spans="2:31">
      <c r="B45" s="27"/>
      <c r="Y45" s="17"/>
      <c r="Z45" s="17"/>
      <c r="AA45" s="17"/>
      <c r="AB45" s="17"/>
      <c r="AC45" s="18"/>
      <c r="AD45" s="8">
        <f>COUNTA(C9:C26)</f>
        <v>18</v>
      </c>
      <c r="AE45" s="8">
        <v>100</v>
      </c>
    </row>
    <row r="46" spans="2:31">
      <c r="B46" s="27"/>
      <c r="Y46" s="19"/>
      <c r="Z46" s="19"/>
      <c r="AA46" s="19"/>
      <c r="AB46" s="19"/>
      <c r="AC46" s="19"/>
      <c r="AD46" s="12">
        <f>COUNTIF(AE9:AE38,"І ур")</f>
        <v>14</v>
      </c>
      <c r="AE46" s="3">
        <f>(AD46/AD45)*100</f>
        <v>77.777777777777786</v>
      </c>
    </row>
    <row r="47" spans="2:31">
      <c r="B47" s="27"/>
      <c r="Y47" s="19"/>
      <c r="Z47" s="19"/>
      <c r="AA47" s="19"/>
      <c r="AB47" s="19"/>
      <c r="AC47" s="19"/>
      <c r="AD47" s="12">
        <f>COUNTIF(AE9:AE38,"ІІ ур")</f>
        <v>4</v>
      </c>
      <c r="AE47" s="3">
        <f>(AD47/AD45)*100</f>
        <v>22.222222222222221</v>
      </c>
    </row>
    <row r="48" spans="2:31">
      <c r="B48" s="28"/>
      <c r="Y48" s="19"/>
      <c r="Z48" s="19"/>
      <c r="AA48" s="19"/>
      <c r="AB48" s="19"/>
      <c r="AC48" s="19"/>
      <c r="AD48" s="12">
        <f>COUNTIF(AE9:AE38,"ІІІ ур")</f>
        <v>0</v>
      </c>
      <c r="AE48" s="3">
        <f>(AD48/AD45)*100</f>
        <v>0</v>
      </c>
    </row>
    <row r="93" spans="10:11">
      <c r="J93" s="10">
        <v>1</v>
      </c>
      <c r="K93" s="10" t="s">
        <v>15</v>
      </c>
    </row>
    <row r="94" spans="10:11">
      <c r="J94" s="10">
        <v>1.6</v>
      </c>
      <c r="K94" s="10" t="s">
        <v>16</v>
      </c>
    </row>
    <row r="95" spans="10:11">
      <c r="J95" s="10">
        <v>2.6</v>
      </c>
      <c r="K95" s="10" t="s">
        <v>17</v>
      </c>
    </row>
  </sheetData>
  <mergeCells count="33">
    <mergeCell ref="A2:AF2"/>
    <mergeCell ref="A3:AF3"/>
    <mergeCell ref="A4:AF4"/>
    <mergeCell ref="B6:AE6"/>
    <mergeCell ref="B7:B8"/>
    <mergeCell ref="C7:C8"/>
    <mergeCell ref="D7:I7"/>
    <mergeCell ref="M7:P7"/>
    <mergeCell ref="T7:Y7"/>
    <mergeCell ref="AC7:AC8"/>
    <mergeCell ref="AD7:AD8"/>
    <mergeCell ref="AE7:AE8"/>
    <mergeCell ref="J7:J8"/>
    <mergeCell ref="K7:K8"/>
    <mergeCell ref="AB7:AB8"/>
    <mergeCell ref="Z7:Z8"/>
    <mergeCell ref="B39:B48"/>
    <mergeCell ref="C27:C36"/>
    <mergeCell ref="D27:J27"/>
    <mergeCell ref="D28:J28"/>
    <mergeCell ref="D31:J31"/>
    <mergeCell ref="D29:J29"/>
    <mergeCell ref="D30:J30"/>
    <mergeCell ref="M27:Q27"/>
    <mergeCell ref="M28:Q28"/>
    <mergeCell ref="M29:Q29"/>
    <mergeCell ref="M30:Q30"/>
    <mergeCell ref="M31:Q31"/>
    <mergeCell ref="AA7:AA8"/>
    <mergeCell ref="L7:L8"/>
    <mergeCell ref="Q7:Q8"/>
    <mergeCell ref="R7:R8"/>
    <mergeCell ref="S7:S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3-4 старт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2023-03-22T01:16:05Z</dcterms:modified>
</cp:coreProperties>
</file>