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5" yWindow="120" windowWidth="10290" windowHeight="8010"/>
  </bookViews>
  <sheets>
    <sheet name="3-4 старт" sheetId="2" r:id="rId1"/>
  </sheets>
  <calcPr calcId="124519"/>
</workbook>
</file>

<file path=xl/calcChain.xml><?xml version="1.0" encoding="utf-8"?>
<calcChain xmlns="http://schemas.openxmlformats.org/spreadsheetml/2006/main">
  <c r="P28" i="2"/>
  <c r="P26" l="1"/>
  <c r="Q26" s="1"/>
  <c r="O26"/>
  <c r="P25"/>
  <c r="Q25" s="1"/>
  <c r="O25"/>
  <c r="P24"/>
  <c r="Q24" s="1"/>
  <c r="O24"/>
  <c r="P23"/>
  <c r="Q23" s="1"/>
  <c r="O23"/>
  <c r="P22"/>
  <c r="Q22" s="1"/>
  <c r="O22"/>
  <c r="P21"/>
  <c r="Q21" s="1"/>
  <c r="O21"/>
  <c r="P20"/>
  <c r="Q20" s="1"/>
  <c r="O20"/>
  <c r="P19"/>
  <c r="Q19" s="1"/>
  <c r="O19"/>
  <c r="P18"/>
  <c r="Q18" s="1"/>
  <c r="O18"/>
  <c r="P17"/>
  <c r="Q17" s="1"/>
  <c r="O17"/>
  <c r="P16"/>
  <c r="Q16" s="1"/>
  <c r="O16"/>
  <c r="P15"/>
  <c r="Q15" s="1"/>
  <c r="O15"/>
  <c r="P14"/>
  <c r="Q14" s="1"/>
  <c r="O14"/>
  <c r="P13"/>
  <c r="Q13" s="1"/>
  <c r="O13"/>
  <c r="P12"/>
  <c r="Q12" s="1"/>
  <c r="O12"/>
  <c r="P10"/>
  <c r="Q10" s="1"/>
  <c r="O10"/>
  <c r="P9"/>
  <c r="Q9" s="1"/>
  <c r="O9"/>
  <c r="P11"/>
  <c r="Q11" s="1"/>
  <c r="O11"/>
  <c r="P30" l="1"/>
  <c r="Q30" s="1"/>
  <c r="P29"/>
  <c r="Q29" s="1"/>
  <c r="P31"/>
  <c r="Q31" s="1"/>
</calcChain>
</file>

<file path=xl/sharedStrings.xml><?xml version="1.0" encoding="utf-8"?>
<sst xmlns="http://schemas.openxmlformats.org/spreadsheetml/2006/main" count="48" uniqueCount="48">
  <si>
    <t xml:space="preserve">Лист наблюдения  </t>
  </si>
  <si>
    <t>Образовательная область "Социум"</t>
  </si>
  <si>
    <t>№</t>
  </si>
  <si>
    <t>Ф.И.ребенка</t>
  </si>
  <si>
    <t>Ознакомление с окружающим миром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</si>
  <si>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</si>
  <si>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</si>
  <si>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</si>
  <si>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</si>
  <si>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к-во</t>
  </si>
  <si>
    <t>І ур</t>
  </si>
  <si>
    <t>ІІ ур</t>
  </si>
  <si>
    <t>ІІІ ур</t>
  </si>
  <si>
    <t>А (всего детей)</t>
  </si>
  <si>
    <t xml:space="preserve">Б (I уровень) </t>
  </si>
  <si>
    <t xml:space="preserve">В (II уровень) </t>
  </si>
  <si>
    <t>Г (III уровень)</t>
  </si>
  <si>
    <t>3-4-С.1 называет членов семьи и ближайшего окружения;</t>
  </si>
  <si>
    <t>3-4-С.2 умеет выполнять роль членов семьи в сюжетно-ролевых играх;</t>
  </si>
  <si>
    <t>3-4-С.3 называет предметы быта казахского народа;</t>
  </si>
  <si>
    <t>3-4-С.4 называет транспортные средства;</t>
  </si>
  <si>
    <t>3-4-С.5 имеет представление о детском саде, сотрудниках детского сада;</t>
  </si>
  <si>
    <t>3-4-С.6 имеет первоначальное представление о городе или поселке, где проживают дети, столице, государственных символах Казахстана.</t>
  </si>
  <si>
    <t>3-4-С.7 выделяет наиболее характерные сезонные изменения в природе;</t>
  </si>
  <si>
    <t>3-4-С.8 проявляет бережное отношение к природе;</t>
  </si>
  <si>
    <t>3-4-С.9 узнает и называет несколько видов деревьев, комнатных растений, овощей и фруктов;</t>
  </si>
  <si>
    <t>3-4-С.10 называет домашних и диких животных, птиц, насекомых;</t>
  </si>
  <si>
    <t>3-4-С.11 замечает простейшие изменения в природе и погоде.</t>
  </si>
  <si>
    <t xml:space="preserve">результатов диагностики стартового контроля в средней группе (от 3 лет) </t>
  </si>
  <si>
    <t xml:space="preserve">Учебный год: _2021-2022___________       Группа:___8__________________     Дата проведения:____10 сентября_______ </t>
  </si>
  <si>
    <t>Абдуллина Үміт</t>
  </si>
  <si>
    <t>Ағатай Ырыс</t>
  </si>
  <si>
    <t>Амангельді Алихан</t>
  </si>
  <si>
    <t>Асаубай Тимур</t>
  </si>
  <si>
    <t>Сакен Рамазан</t>
  </si>
  <si>
    <t>Әльмұқан Амиржан</t>
  </si>
  <si>
    <t>Байсакалов Алишер</t>
  </si>
  <si>
    <t>Грищук Аделина</t>
  </si>
  <si>
    <t>Кабибулла Раяна</t>
  </si>
  <si>
    <t>Кайпназаова Марьям</t>
  </si>
  <si>
    <t>Қанатұлы Шәкәрім</t>
  </si>
  <si>
    <t>Кусаинова Гаухар</t>
  </si>
  <si>
    <t>Мажитов Азат</t>
  </si>
  <si>
    <t>Майсутов  Қайсар</t>
  </si>
  <si>
    <t>Марат Асылжан</t>
  </si>
  <si>
    <t>Нұрмағанбетова Р</t>
  </si>
  <si>
    <t>Саламатова Н</t>
  </si>
  <si>
    <t>Сейтжапарова 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</si>
</sst>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" fillId="6" borderId="1" xfId="0" applyFont="1" applyFill="1" applyBorder="1"/>
    <xf numFmtId="0" fontId="1" fillId="7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R85"/>
  <sheetViews>
    <sheetView tabSelected="1" topLeftCell="A7" zoomScale="84" zoomScaleNormal="84" workbookViewId="0">
      <selection activeCell="C27" sqref="C27:Q38"/>
    </sheetView>
  </sheetViews>
  <sheetFormatPr defaultRowHeight="15"/>
  <cols>
    <col min="2" max="2" width="5.7109375" customWidth="1"/>
    <col min="3" max="3" width="27.140625" customWidth="1"/>
    <col min="4" max="4" width="5.28515625" customWidth="1"/>
    <col min="5" max="6" width="5.85546875" customWidth="1"/>
    <col min="7" max="7" width="4.42578125" customWidth="1"/>
    <col min="8" max="8" width="5.5703125" customWidth="1"/>
    <col min="9" max="9" width="11.7109375" customWidth="1"/>
    <col min="10" max="10" width="6.28515625" customWidth="1"/>
    <col min="11" max="11" width="6" customWidth="1"/>
    <col min="12" max="12" width="8.5703125" customWidth="1"/>
    <col min="13" max="13" width="5.5703125" customWidth="1"/>
    <col min="14" max="14" width="6.5703125" customWidth="1"/>
  </cols>
  <sheetData>
    <row r="2" spans="1:18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>
      <c r="A3" s="19" t="s">
        <v>28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>
      <c r="A4" s="19" t="s">
        <v>29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6" spans="1:18">
      <c r="B6" s="20" t="s">
        <v>1</v>
      </c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0"/>
      <c r="P6" s="20"/>
      <c r="Q6" s="20"/>
    </row>
    <row r="7" spans="1:18" ht="34.5" customHeight="1">
      <c r="B7" s="22" t="s">
        <v>2</v>
      </c>
      <c r="C7" s="23" t="s">
        <v>3</v>
      </c>
      <c r="D7" s="28" t="s">
        <v>4</v>
      </c>
      <c r="E7" s="29"/>
      <c r="F7" s="29"/>
      <c r="G7" s="29"/>
      <c r="H7" s="29"/>
      <c r="I7" s="29"/>
      <c r="J7" s="29"/>
      <c r="K7" s="29"/>
      <c r="L7" s="29"/>
      <c r="M7" s="29"/>
      <c r="N7" s="30"/>
      <c r="O7" s="24" t="s">
        <v>5</v>
      </c>
      <c r="P7" s="26" t="s">
        <v>6</v>
      </c>
      <c r="Q7" s="27" t="s">
        <v>7</v>
      </c>
    </row>
    <row r="8" spans="1:18" ht="225" customHeight="1">
      <c r="B8" s="22"/>
      <c r="C8" s="22"/>
      <c r="D8" s="9" t="s">
        <v>17</v>
      </c>
      <c r="E8" s="9" t="s">
        <v>18</v>
      </c>
      <c r="F8" s="9" t="s">
        <v>19</v>
      </c>
      <c r="G8" s="9" t="s">
        <v>20</v>
      </c>
      <c r="H8" s="9" t="s">
        <v>21</v>
      </c>
      <c r="I8" s="9" t="s">
        <v>22</v>
      </c>
      <c r="J8" s="9" t="s">
        <v>23</v>
      </c>
      <c r="K8" s="9" t="s">
        <v>24</v>
      </c>
      <c r="L8" s="9" t="s">
        <v>25</v>
      </c>
      <c r="M8" s="9" t="s">
        <v>26</v>
      </c>
      <c r="N8" s="9" t="s">
        <v>27</v>
      </c>
      <c r="O8" s="25"/>
      <c r="P8" s="26"/>
      <c r="Q8" s="27"/>
    </row>
    <row r="9" spans="1:18">
      <c r="B9" s="1">
        <v>1</v>
      </c>
      <c r="C9" s="1" t="s">
        <v>30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0">
        <f t="shared" ref="O9:O10" si="0">SUM(D9:N9)</f>
        <v>11</v>
      </c>
      <c r="P9" s="11">
        <f t="shared" ref="P9:P10" si="1">AVERAGE(D9,E9,F9,G9,H9,I9,J9,K9,L9,M9,N9)</f>
        <v>1</v>
      </c>
      <c r="Q9" s="8" t="str">
        <f t="shared" ref="Q9:Q10" si="2">IF(I9="","",VLOOKUP(P9,$J$83:$K$85,2,TRUE))</f>
        <v>І ур</v>
      </c>
    </row>
    <row r="10" spans="1:18">
      <c r="B10" s="1">
        <v>2</v>
      </c>
      <c r="C10" s="1" t="s">
        <v>31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0">
        <f t="shared" si="0"/>
        <v>11</v>
      </c>
      <c r="P10" s="11">
        <f t="shared" si="1"/>
        <v>1</v>
      </c>
      <c r="Q10" s="8" t="str">
        <f t="shared" si="2"/>
        <v>І ур</v>
      </c>
    </row>
    <row r="11" spans="1:18">
      <c r="B11" s="1">
        <v>3</v>
      </c>
      <c r="C11" s="1" t="s">
        <v>32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0">
        <f>SUM(D11:N11)</f>
        <v>11</v>
      </c>
      <c r="P11" s="11">
        <f>AVERAGE(D11,E11,F11,G11,H11,I11,J11,K11,L11,M11,N11)</f>
        <v>1</v>
      </c>
      <c r="Q11" s="8" t="str">
        <f>IF(I11="","",VLOOKUP(P11,$J$83:$K$85,2,TRUE))</f>
        <v>І ур</v>
      </c>
    </row>
    <row r="12" spans="1:18">
      <c r="B12" s="1">
        <v>4</v>
      </c>
      <c r="C12" s="1" t="s">
        <v>33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0">
        <f t="shared" ref="O12:O26" si="3">SUM(D12:N12)</f>
        <v>11</v>
      </c>
      <c r="P12" s="11">
        <f t="shared" ref="P12:P26" si="4">AVERAGE(D12,E12,F12,G12,H12,I12,J12,K12,L12,M12,N12)</f>
        <v>1</v>
      </c>
      <c r="Q12" s="8" t="str">
        <f>IF(I12="","",VLOOKUP(P12,$J$83:$K$85,2,TRUE))</f>
        <v>І ур</v>
      </c>
    </row>
    <row r="13" spans="1:18">
      <c r="B13" s="1">
        <v>5</v>
      </c>
      <c r="C13" s="1" t="s">
        <v>34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0">
        <f t="shared" si="3"/>
        <v>11</v>
      </c>
      <c r="P13" s="11">
        <f t="shared" si="4"/>
        <v>1</v>
      </c>
      <c r="Q13" s="8" t="str">
        <f>IF(I13="","",VLOOKUP(P13,$J$83:$K$85,2,TRUE))</f>
        <v>І ур</v>
      </c>
    </row>
    <row r="14" spans="1:18">
      <c r="B14" s="1">
        <v>6</v>
      </c>
      <c r="C14" s="1" t="s">
        <v>35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0">
        <f t="shared" si="3"/>
        <v>11</v>
      </c>
      <c r="P14" s="11">
        <f t="shared" si="4"/>
        <v>1</v>
      </c>
      <c r="Q14" s="8" t="str">
        <f>IF(I14="","",VLOOKUP(P14,$J$83:$K$85,2,TRUE))</f>
        <v>І ур</v>
      </c>
    </row>
    <row r="15" spans="1:18">
      <c r="B15" s="1">
        <v>7</v>
      </c>
      <c r="C15" s="1" t="s">
        <v>36</v>
      </c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0">
        <f t="shared" si="3"/>
        <v>11</v>
      </c>
      <c r="P15" s="11">
        <f t="shared" si="4"/>
        <v>1</v>
      </c>
      <c r="Q15" s="8" t="str">
        <f>IF(I15="","",VLOOKUP(P15,$J$83:$K$85,2,TRUE))</f>
        <v>І ур</v>
      </c>
    </row>
    <row r="16" spans="1:18">
      <c r="B16" s="1">
        <v>8</v>
      </c>
      <c r="C16" s="1" t="s">
        <v>37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1">
        <v>2</v>
      </c>
      <c r="K16" s="1">
        <v>2</v>
      </c>
      <c r="L16" s="1">
        <v>2</v>
      </c>
      <c r="M16" s="1">
        <v>2</v>
      </c>
      <c r="N16" s="1">
        <v>2</v>
      </c>
      <c r="O16" s="10">
        <f t="shared" si="3"/>
        <v>22</v>
      </c>
      <c r="P16" s="11">
        <f t="shared" si="4"/>
        <v>2</v>
      </c>
      <c r="Q16" s="8" t="str">
        <f>IF(I16="","",VLOOKUP(P16,$J$83:$K$85,2,TRUE))</f>
        <v>ІІ ур</v>
      </c>
    </row>
    <row r="17" spans="2:17">
      <c r="B17" s="1">
        <v>9</v>
      </c>
      <c r="C17" s="1" t="s">
        <v>38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0">
        <f t="shared" si="3"/>
        <v>11</v>
      </c>
      <c r="P17" s="11">
        <f t="shared" si="4"/>
        <v>1</v>
      </c>
      <c r="Q17" s="8" t="str">
        <f>IF(I17="","",VLOOKUP(P17,$J$83:$K$85,2,TRUE))</f>
        <v>І ур</v>
      </c>
    </row>
    <row r="18" spans="2:17">
      <c r="B18" s="1">
        <v>10</v>
      </c>
      <c r="C18" s="1" t="s">
        <v>39</v>
      </c>
      <c r="D18" s="1">
        <v>2</v>
      </c>
      <c r="E18" s="1">
        <v>2</v>
      </c>
      <c r="F18" s="1">
        <v>2</v>
      </c>
      <c r="G18" s="1">
        <v>2</v>
      </c>
      <c r="H18" s="1">
        <v>2</v>
      </c>
      <c r="I18" s="1">
        <v>1</v>
      </c>
      <c r="J18" s="1">
        <v>2</v>
      </c>
      <c r="K18" s="1">
        <v>2</v>
      </c>
      <c r="L18" s="1">
        <v>2</v>
      </c>
      <c r="M18" s="1">
        <v>2</v>
      </c>
      <c r="N18" s="1">
        <v>1</v>
      </c>
      <c r="O18" s="10">
        <f t="shared" si="3"/>
        <v>20</v>
      </c>
      <c r="P18" s="11">
        <f t="shared" si="4"/>
        <v>1.8181818181818181</v>
      </c>
      <c r="Q18" s="8" t="str">
        <f>IF(I18="","",VLOOKUP(P18,$J$83:$K$85,2,TRUE))</f>
        <v>ІІ ур</v>
      </c>
    </row>
    <row r="19" spans="2:17">
      <c r="B19" s="1">
        <v>11</v>
      </c>
      <c r="C19" s="1" t="s">
        <v>40</v>
      </c>
      <c r="D19" s="1">
        <v>2</v>
      </c>
      <c r="E19" s="1">
        <v>2</v>
      </c>
      <c r="F19" s="1">
        <v>1</v>
      </c>
      <c r="G19" s="1">
        <v>2</v>
      </c>
      <c r="H19" s="1">
        <v>1</v>
      </c>
      <c r="I19" s="1">
        <v>2</v>
      </c>
      <c r="J19" s="1">
        <v>2</v>
      </c>
      <c r="K19" s="1">
        <v>2</v>
      </c>
      <c r="L19" s="1">
        <v>1</v>
      </c>
      <c r="M19" s="1">
        <v>2</v>
      </c>
      <c r="N19" s="1">
        <v>1</v>
      </c>
      <c r="O19" s="10">
        <f t="shared" si="3"/>
        <v>18</v>
      </c>
      <c r="P19" s="11">
        <f t="shared" si="4"/>
        <v>1.6363636363636365</v>
      </c>
      <c r="Q19" s="8" t="str">
        <f>IF(I19="","",VLOOKUP(P19,$J$83:$K$85,2,TRUE))</f>
        <v>ІІ ур</v>
      </c>
    </row>
    <row r="20" spans="2:17">
      <c r="B20" s="1">
        <v>12</v>
      </c>
      <c r="C20" s="1" t="s">
        <v>41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O20" s="10">
        <f t="shared" si="3"/>
        <v>11</v>
      </c>
      <c r="P20" s="11">
        <f t="shared" si="4"/>
        <v>1</v>
      </c>
      <c r="Q20" s="8" t="str">
        <f>IF(I20="","",VLOOKUP(P20,$J$83:$K$85,2,TRUE))</f>
        <v>І ур</v>
      </c>
    </row>
    <row r="21" spans="2:17">
      <c r="B21" s="1">
        <v>13</v>
      </c>
      <c r="C21" s="1" t="s">
        <v>42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0">
        <f t="shared" si="3"/>
        <v>11</v>
      </c>
      <c r="P21" s="11">
        <f t="shared" si="4"/>
        <v>1</v>
      </c>
      <c r="Q21" s="8" t="str">
        <f>IF(I21="","",VLOOKUP(P21,$J$83:$K$85,2,TRUE))</f>
        <v>І ур</v>
      </c>
    </row>
    <row r="22" spans="2:17">
      <c r="B22" s="1">
        <v>14</v>
      </c>
      <c r="C22" s="1" t="s">
        <v>43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0">
        <f t="shared" si="3"/>
        <v>11</v>
      </c>
      <c r="P22" s="11">
        <f t="shared" si="4"/>
        <v>1</v>
      </c>
      <c r="Q22" s="8" t="str">
        <f>IF(I22="","",VLOOKUP(P22,$J$83:$K$85,2,TRUE))</f>
        <v>І ур</v>
      </c>
    </row>
    <row r="23" spans="2:17">
      <c r="B23" s="1">
        <v>15</v>
      </c>
      <c r="C23" s="1" t="s">
        <v>44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0">
        <f t="shared" si="3"/>
        <v>11</v>
      </c>
      <c r="P23" s="11">
        <f t="shared" si="4"/>
        <v>1</v>
      </c>
      <c r="Q23" s="8" t="str">
        <f>IF(I23="","",VLOOKUP(P23,$J$83:$K$85,2,TRUE))</f>
        <v>І ур</v>
      </c>
    </row>
    <row r="24" spans="2:17">
      <c r="B24" s="1">
        <v>16</v>
      </c>
      <c r="C24" s="1" t="s">
        <v>45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0">
        <f t="shared" si="3"/>
        <v>11</v>
      </c>
      <c r="P24" s="11">
        <f t="shared" si="4"/>
        <v>1</v>
      </c>
      <c r="Q24" s="8" t="str">
        <f>IF(I24="","",VLOOKUP(P24,$J$83:$K$85,2,TRUE))</f>
        <v>І ур</v>
      </c>
    </row>
    <row r="25" spans="2:17">
      <c r="B25" s="1">
        <v>17</v>
      </c>
      <c r="C25" s="1" t="s">
        <v>46</v>
      </c>
      <c r="D25" s="1">
        <v>2</v>
      </c>
      <c r="E25" s="1">
        <v>2</v>
      </c>
      <c r="F25" s="1">
        <v>1</v>
      </c>
      <c r="G25" s="1">
        <v>2</v>
      </c>
      <c r="H25" s="1">
        <v>1</v>
      </c>
      <c r="I25" s="1">
        <v>2</v>
      </c>
      <c r="J25" s="1">
        <v>2</v>
      </c>
      <c r="K25" s="1">
        <v>2</v>
      </c>
      <c r="L25" s="1">
        <v>2</v>
      </c>
      <c r="M25" s="1">
        <v>1</v>
      </c>
      <c r="N25" s="1">
        <v>2</v>
      </c>
      <c r="O25" s="10">
        <f t="shared" si="3"/>
        <v>19</v>
      </c>
      <c r="P25" s="11">
        <f t="shared" si="4"/>
        <v>1.7272727272727273</v>
      </c>
      <c r="Q25" s="8" t="str">
        <f>IF(I25="","",VLOOKUP(P25,$J$83:$K$85,2,TRUE))</f>
        <v>ІІ ур</v>
      </c>
    </row>
    <row r="26" spans="2:17">
      <c r="B26" s="1">
        <v>18</v>
      </c>
      <c r="C26" s="1" t="s">
        <v>47</v>
      </c>
      <c r="D26" s="1">
        <v>1</v>
      </c>
      <c r="E26" s="1">
        <v>2</v>
      </c>
      <c r="F26" s="1">
        <v>1</v>
      </c>
      <c r="G26" s="1">
        <v>2</v>
      </c>
      <c r="H26" s="1">
        <v>2</v>
      </c>
      <c r="I26" s="1">
        <v>1</v>
      </c>
      <c r="J26" s="1">
        <v>2</v>
      </c>
      <c r="K26" s="1">
        <v>2</v>
      </c>
      <c r="L26" s="1">
        <v>2</v>
      </c>
      <c r="M26" s="1">
        <v>2</v>
      </c>
      <c r="N26" s="1">
        <v>1</v>
      </c>
      <c r="O26" s="10">
        <f t="shared" si="3"/>
        <v>18</v>
      </c>
      <c r="P26" s="11">
        <f t="shared" si="4"/>
        <v>1.6363636363636365</v>
      </c>
      <c r="Q26" s="8" t="str">
        <f>IF(I26="","",VLOOKUP(P26,$J$83:$K$85,2,TRUE))</f>
        <v>ІІ ур</v>
      </c>
    </row>
    <row r="27" spans="2:17">
      <c r="B27" s="1">
        <v>19</v>
      </c>
      <c r="C27" s="1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" t="s">
        <v>9</v>
      </c>
      <c r="Q27" s="6" t="s">
        <v>8</v>
      </c>
    </row>
    <row r="28" spans="2:17">
      <c r="B28" s="1">
        <v>20</v>
      </c>
      <c r="C28" s="13"/>
      <c r="D28" s="15" t="s">
        <v>13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5">
        <f>COUNTA(C9:C26)</f>
        <v>18</v>
      </c>
      <c r="Q28" s="5">
        <v>100</v>
      </c>
    </row>
    <row r="29" spans="2:17">
      <c r="B29" s="1">
        <v>21</v>
      </c>
      <c r="C29" s="13"/>
      <c r="D29" s="12" t="s">
        <v>14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7">
        <f>COUNTIF(Q9:Q26,"І ур")</f>
        <v>13</v>
      </c>
      <c r="Q29" s="2">
        <f>(P29/P28)*100</f>
        <v>72.222222222222214</v>
      </c>
    </row>
    <row r="30" spans="2:17">
      <c r="B30" s="1">
        <v>22</v>
      </c>
      <c r="C30" s="13"/>
      <c r="D30" s="12" t="s">
        <v>15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7">
        <f>COUNTIF(Q9:Q26,"ІІ ур")</f>
        <v>5</v>
      </c>
      <c r="Q30" s="2">
        <f>(P30/P28)*100</f>
        <v>27.777777777777779</v>
      </c>
    </row>
    <row r="31" spans="2:17">
      <c r="B31" s="1">
        <v>23</v>
      </c>
      <c r="C31" s="14"/>
      <c r="D31" s="12" t="s">
        <v>16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7">
        <f>COUNTIF(Q9:Q26,"ІІІ ур")</f>
        <v>0</v>
      </c>
      <c r="Q31" s="2">
        <f>(P31/P28)*100</f>
        <v>0</v>
      </c>
    </row>
    <row r="32" spans="2:17">
      <c r="B32" s="1">
        <v>24</v>
      </c>
    </row>
    <row r="33" spans="2:18">
      <c r="B33" s="1">
        <v>25</v>
      </c>
    </row>
    <row r="34" spans="2:18">
      <c r="B34" s="1">
        <v>26</v>
      </c>
    </row>
    <row r="35" spans="2:18">
      <c r="B35" s="1">
        <v>27</v>
      </c>
    </row>
    <row r="36" spans="2:18">
      <c r="B36" s="1">
        <v>28</v>
      </c>
    </row>
    <row r="37" spans="2:18">
      <c r="B37" s="1">
        <v>29</v>
      </c>
    </row>
    <row r="38" spans="2:18">
      <c r="B38" s="1">
        <v>30</v>
      </c>
    </row>
    <row r="39" spans="2:18">
      <c r="B39" s="13"/>
    </row>
    <row r="40" spans="2:18">
      <c r="B40" s="13"/>
    </row>
    <row r="41" spans="2:18">
      <c r="B41" s="13"/>
      <c r="R41" s="3"/>
    </row>
    <row r="42" spans="2:18">
      <c r="B42" s="13"/>
      <c r="R42" s="3"/>
    </row>
    <row r="43" spans="2:18">
      <c r="B43" s="14"/>
      <c r="R43" s="3"/>
    </row>
    <row r="83" spans="10:11">
      <c r="J83" s="4">
        <v>1</v>
      </c>
      <c r="K83" s="4" t="s">
        <v>10</v>
      </c>
    </row>
    <row r="84" spans="10:11">
      <c r="J84" s="4">
        <v>1.6</v>
      </c>
      <c r="K84" s="4" t="s">
        <v>11</v>
      </c>
    </row>
    <row r="85" spans="10:11">
      <c r="J85" s="4">
        <v>2.6</v>
      </c>
      <c r="K85" s="4" t="s">
        <v>12</v>
      </c>
    </row>
  </sheetData>
  <mergeCells count="17">
    <mergeCell ref="A2:R2"/>
    <mergeCell ref="A3:R3"/>
    <mergeCell ref="A4:R4"/>
    <mergeCell ref="B6:Q6"/>
    <mergeCell ref="B7:B8"/>
    <mergeCell ref="C7:C8"/>
    <mergeCell ref="O7:O8"/>
    <mergeCell ref="P7:P8"/>
    <mergeCell ref="Q7:Q8"/>
    <mergeCell ref="D7:N7"/>
    <mergeCell ref="D31:O31"/>
    <mergeCell ref="B39:B43"/>
    <mergeCell ref="C27:C31"/>
    <mergeCell ref="D28:O28"/>
    <mergeCell ref="D27:O27"/>
    <mergeCell ref="D29:O29"/>
    <mergeCell ref="D30:O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3-4 старт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2023-03-22T01:18:39Z</dcterms:modified>
</cp:coreProperties>
</file>