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0" yWindow="150" windowWidth="10200" windowHeight="7845"/>
  </bookViews>
  <sheets>
    <sheet name="4-5 старт" sheetId="4" r:id="rId1"/>
  </sheets>
  <definedNames>
    <definedName name="_xlnm._FilterDatabase" localSheetId="0" hidden="1">'4-5 старт'!$AL$1:$AL$51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4"/>
  <c r="J28" s="1"/>
  <c r="I27"/>
  <c r="J27" s="1"/>
  <c r="K27" s="1"/>
  <c r="I9" l="1"/>
  <c r="J9" s="1"/>
  <c r="K9" s="1"/>
  <c r="O9"/>
  <c r="P9" s="1"/>
  <c r="Q9" s="1"/>
  <c r="X9"/>
  <c r="Y9" s="1"/>
  <c r="Z9" s="1"/>
  <c r="AG9"/>
  <c r="AH9" s="1"/>
  <c r="AI9" s="1"/>
  <c r="I10"/>
  <c r="J10" s="1"/>
  <c r="K10" s="1"/>
  <c r="O10"/>
  <c r="P10" s="1"/>
  <c r="Q10" s="1"/>
  <c r="X10"/>
  <c r="Y10" s="1"/>
  <c r="Z10" s="1"/>
  <c r="AG10"/>
  <c r="AH10" s="1"/>
  <c r="AI10" s="1"/>
  <c r="I11"/>
  <c r="J11" s="1"/>
  <c r="K11" s="1"/>
  <c r="O11"/>
  <c r="P11" s="1"/>
  <c r="Q11" s="1"/>
  <c r="X11"/>
  <c r="Y11" s="1"/>
  <c r="Z11" s="1"/>
  <c r="AG11"/>
  <c r="AH11" s="1"/>
  <c r="AI11" s="1"/>
  <c r="I12"/>
  <c r="J12" s="1"/>
  <c r="K12" s="1"/>
  <c r="O12"/>
  <c r="X12"/>
  <c r="Y12" s="1"/>
  <c r="Z12" s="1"/>
  <c r="AG12"/>
  <c r="AH12" s="1"/>
  <c r="AI12" s="1"/>
  <c r="I13"/>
  <c r="J13" s="1"/>
  <c r="K13" s="1"/>
  <c r="O13"/>
  <c r="P13" s="1"/>
  <c r="X13"/>
  <c r="Y13" s="1"/>
  <c r="Z13" s="1"/>
  <c r="AG13"/>
  <c r="AH13" s="1"/>
  <c r="AI13" s="1"/>
  <c r="I14"/>
  <c r="J14" s="1"/>
  <c r="K14" s="1"/>
  <c r="O14"/>
  <c r="X14"/>
  <c r="Y14" s="1"/>
  <c r="Z14" s="1"/>
  <c r="AG14"/>
  <c r="AH14" s="1"/>
  <c r="AI14" s="1"/>
  <c r="I15"/>
  <c r="J15" s="1"/>
  <c r="K15" s="1"/>
  <c r="O15"/>
  <c r="P15" s="1"/>
  <c r="Q15" s="1"/>
  <c r="X15"/>
  <c r="Y15" s="1"/>
  <c r="Z15" s="1"/>
  <c r="AG15"/>
  <c r="AH15" s="1"/>
  <c r="AI15" s="1"/>
  <c r="I16"/>
  <c r="J16" s="1"/>
  <c r="K16" s="1"/>
  <c r="O16"/>
  <c r="P16" s="1"/>
  <c r="Q16" s="1"/>
  <c r="X16"/>
  <c r="Y16" s="1"/>
  <c r="Z16" s="1"/>
  <c r="AG16"/>
  <c r="AH16" s="1"/>
  <c r="AI16" s="1"/>
  <c r="I17"/>
  <c r="J17" s="1"/>
  <c r="K17" s="1"/>
  <c r="O17"/>
  <c r="P17" s="1"/>
  <c r="Q17" s="1"/>
  <c r="X17"/>
  <c r="Y17" s="1"/>
  <c r="Z17" s="1"/>
  <c r="AG17"/>
  <c r="AH17" s="1"/>
  <c r="AI17" s="1"/>
  <c r="I18"/>
  <c r="J18" s="1"/>
  <c r="K18" s="1"/>
  <c r="O18"/>
  <c r="P18" s="1"/>
  <c r="Q18" s="1"/>
  <c r="X18"/>
  <c r="Y18" s="1"/>
  <c r="Z18" s="1"/>
  <c r="AG18"/>
  <c r="AH18" s="1"/>
  <c r="AI18" s="1"/>
  <c r="I19"/>
  <c r="J19" s="1"/>
  <c r="K19" s="1"/>
  <c r="O19"/>
  <c r="P19" s="1"/>
  <c r="Q19" s="1"/>
  <c r="X19"/>
  <c r="Y19" s="1"/>
  <c r="Z19" s="1"/>
  <c r="AG19"/>
  <c r="AH19" s="1"/>
  <c r="AI19" s="1"/>
  <c r="I20"/>
  <c r="J20" s="1"/>
  <c r="K20" s="1"/>
  <c r="O20"/>
  <c r="P20" s="1"/>
  <c r="Q20" s="1"/>
  <c r="X20"/>
  <c r="Y20" s="1"/>
  <c r="Z20" s="1"/>
  <c r="AG20"/>
  <c r="AH20" s="1"/>
  <c r="AI20" s="1"/>
  <c r="I21"/>
  <c r="J21" s="1"/>
  <c r="K21" s="1"/>
  <c r="O21"/>
  <c r="P21" s="1"/>
  <c r="X21"/>
  <c r="Y21" s="1"/>
  <c r="Z21" s="1"/>
  <c r="AG21"/>
  <c r="AH21" s="1"/>
  <c r="AI21" s="1"/>
  <c r="I22"/>
  <c r="J22" s="1"/>
  <c r="K22" s="1"/>
  <c r="O22"/>
  <c r="X22"/>
  <c r="Y22" s="1"/>
  <c r="Z22" s="1"/>
  <c r="AG22"/>
  <c r="AH22" s="1"/>
  <c r="AI22" s="1"/>
  <c r="I23"/>
  <c r="J23" s="1"/>
  <c r="K23" s="1"/>
  <c r="O23"/>
  <c r="X23"/>
  <c r="Y23" s="1"/>
  <c r="Z23" s="1"/>
  <c r="AG23"/>
  <c r="AH23" s="1"/>
  <c r="AI23" s="1"/>
  <c r="I24"/>
  <c r="O24"/>
  <c r="P24" s="1"/>
  <c r="Q24" s="1"/>
  <c r="X24"/>
  <c r="Y24" s="1"/>
  <c r="Z24" s="1"/>
  <c r="AG24"/>
  <c r="AH24" s="1"/>
  <c r="AI24" s="1"/>
  <c r="I25"/>
  <c r="J25" s="1"/>
  <c r="K25" s="1"/>
  <c r="O25"/>
  <c r="P25" s="1"/>
  <c r="Q25" s="1"/>
  <c r="X25"/>
  <c r="Y25" s="1"/>
  <c r="Z25" s="1"/>
  <c r="AG25"/>
  <c r="AH25" s="1"/>
  <c r="AI25" s="1"/>
  <c r="I26"/>
  <c r="J26" s="1"/>
  <c r="K26" s="1"/>
  <c r="O26"/>
  <c r="P26" s="1"/>
  <c r="Q26" s="1"/>
  <c r="X26"/>
  <c r="Y26" s="1"/>
  <c r="Z26" s="1"/>
  <c r="AG26"/>
  <c r="AH26" s="1"/>
  <c r="AI26" s="1"/>
  <c r="O27"/>
  <c r="P27" s="1"/>
  <c r="Q27" s="1"/>
  <c r="X27"/>
  <c r="Y27" s="1"/>
  <c r="Z27" s="1"/>
  <c r="AG27"/>
  <c r="K28"/>
  <c r="O28"/>
  <c r="P28" s="1"/>
  <c r="Q28" s="1"/>
  <c r="X28"/>
  <c r="Y28" s="1"/>
  <c r="Z28" s="1"/>
  <c r="AG28"/>
  <c r="AH28" s="1"/>
  <c r="AI28" s="1"/>
  <c r="I29"/>
  <c r="J29" s="1"/>
  <c r="K29" s="1"/>
  <c r="O29"/>
  <c r="P29" s="1"/>
  <c r="Q29" s="1"/>
  <c r="X29"/>
  <c r="Y29" s="1"/>
  <c r="Z29" s="1"/>
  <c r="AG29"/>
  <c r="I30"/>
  <c r="J30" s="1"/>
  <c r="K30" s="1"/>
  <c r="O30"/>
  <c r="X30"/>
  <c r="Y30" s="1"/>
  <c r="Z30" s="1"/>
  <c r="AG30"/>
  <c r="AH30" s="1"/>
  <c r="AI30" s="1"/>
  <c r="I31"/>
  <c r="J31" s="1"/>
  <c r="K31" s="1"/>
  <c r="O31"/>
  <c r="P31" s="1"/>
  <c r="Q31" s="1"/>
  <c r="X31"/>
  <c r="Y31" s="1"/>
  <c r="Z31" s="1"/>
  <c r="AG31"/>
  <c r="AH31" s="1"/>
  <c r="AI31" s="1"/>
  <c r="I32"/>
  <c r="J32" s="1"/>
  <c r="K32" s="1"/>
  <c r="O32"/>
  <c r="P32" s="1"/>
  <c r="Q32" s="1"/>
  <c r="X32"/>
  <c r="Y32" s="1"/>
  <c r="Z32" s="1"/>
  <c r="AG32"/>
  <c r="AH32" s="1"/>
  <c r="AI32" s="1"/>
  <c r="I33"/>
  <c r="J33" s="1"/>
  <c r="K33" s="1"/>
  <c r="O33"/>
  <c r="P33" s="1"/>
  <c r="Q33" s="1"/>
  <c r="X33"/>
  <c r="Y33" s="1"/>
  <c r="Z33" s="1"/>
  <c r="AG33"/>
  <c r="AH33" s="1"/>
  <c r="AI33" s="1"/>
  <c r="I34"/>
  <c r="J34" s="1"/>
  <c r="K34" s="1"/>
  <c r="O34"/>
  <c r="P34" s="1"/>
  <c r="Q34" s="1"/>
  <c r="X34"/>
  <c r="Y34" s="1"/>
  <c r="Z34" s="1"/>
  <c r="AG34"/>
  <c r="AH34" s="1"/>
  <c r="AI34" s="1"/>
  <c r="I35"/>
  <c r="J35" s="1"/>
  <c r="K35" s="1"/>
  <c r="O35"/>
  <c r="P35" s="1"/>
  <c r="Q35" s="1"/>
  <c r="X35"/>
  <c r="Y35" s="1"/>
  <c r="Z35" s="1"/>
  <c r="AG35"/>
  <c r="I36"/>
  <c r="J36" s="1"/>
  <c r="K36" s="1"/>
  <c r="O36"/>
  <c r="X36"/>
  <c r="AG36"/>
  <c r="AH36" s="1"/>
  <c r="AJ36"/>
  <c r="AK36" s="1"/>
  <c r="AL36" s="1"/>
  <c r="I37"/>
  <c r="J37" s="1"/>
  <c r="O37"/>
  <c r="P37" s="1"/>
  <c r="X37"/>
  <c r="AG37"/>
  <c r="I38"/>
  <c r="O38"/>
  <c r="X38"/>
  <c r="Y38" s="1"/>
  <c r="Z38" s="1"/>
  <c r="AG38"/>
  <c r="AH27"/>
  <c r="AI27" s="1"/>
  <c r="AH29"/>
  <c r="AI29" s="1"/>
  <c r="AH35"/>
  <c r="AI35" s="1"/>
  <c r="AI36"/>
  <c r="AH37"/>
  <c r="AI37" s="1"/>
  <c r="AH38"/>
  <c r="AI38"/>
  <c r="Y36"/>
  <c r="Z36"/>
  <c r="Y37"/>
  <c r="Z37"/>
  <c r="Q13"/>
  <c r="Q21"/>
  <c r="P23"/>
  <c r="Q23" s="1"/>
  <c r="P36"/>
  <c r="Q36" s="1"/>
  <c r="Q37"/>
  <c r="J24"/>
  <c r="K24" s="1"/>
  <c r="K37"/>
  <c r="J38"/>
  <c r="K38"/>
  <c r="AJ38" l="1"/>
  <c r="AK38" s="1"/>
  <c r="AL38" s="1"/>
  <c r="AJ37"/>
  <c r="AK37" s="1"/>
  <c r="AL37" s="1"/>
  <c r="AJ12"/>
  <c r="AK12" s="1"/>
  <c r="AL12" s="1"/>
  <c r="P12"/>
  <c r="Q12" s="1"/>
  <c r="AJ35"/>
  <c r="AK35" s="1"/>
  <c r="AL35" s="1"/>
  <c r="AJ30"/>
  <c r="AK30" s="1"/>
  <c r="AL30" s="1"/>
  <c r="AJ29"/>
  <c r="AK29" s="1"/>
  <c r="AL29" s="1"/>
  <c r="AJ28"/>
  <c r="AK28" s="1"/>
  <c r="AL28" s="1"/>
  <c r="AJ27"/>
  <c r="AK27" s="1"/>
  <c r="AL27" s="1"/>
  <c r="AJ22"/>
  <c r="AK22" s="1"/>
  <c r="AL22" s="1"/>
  <c r="AJ21"/>
  <c r="AK21" s="1"/>
  <c r="AL21" s="1"/>
  <c r="AJ20"/>
  <c r="AK20" s="1"/>
  <c r="AL20" s="1"/>
  <c r="AJ19"/>
  <c r="AK19" s="1"/>
  <c r="AL19" s="1"/>
  <c r="AJ14"/>
  <c r="AK14" s="1"/>
  <c r="AL14" s="1"/>
  <c r="AJ13"/>
  <c r="AK13" s="1"/>
  <c r="AL13" s="1"/>
  <c r="AJ11"/>
  <c r="AK11" s="1"/>
  <c r="AL11" s="1"/>
  <c r="J41"/>
  <c r="K41" s="1"/>
  <c r="J42"/>
  <c r="K42" s="1"/>
  <c r="AH43"/>
  <c r="AI43" s="1"/>
  <c r="Y41"/>
  <c r="Z41" s="1"/>
  <c r="Y43"/>
  <c r="Z43" s="1"/>
  <c r="Y42"/>
  <c r="Z42" s="1"/>
  <c r="P38"/>
  <c r="Q38" s="1"/>
  <c r="P22"/>
  <c r="Q22" s="1"/>
  <c r="AJ33"/>
  <c r="AK33" s="1"/>
  <c r="AL33" s="1"/>
  <c r="AJ25"/>
  <c r="AK25" s="1"/>
  <c r="AL25" s="1"/>
  <c r="AJ17"/>
  <c r="AK17" s="1"/>
  <c r="AL17" s="1"/>
  <c r="AJ9"/>
  <c r="AK9" s="1"/>
  <c r="AL9" s="1"/>
  <c r="J43"/>
  <c r="K43" s="1"/>
  <c r="AH42"/>
  <c r="AI42" s="1"/>
  <c r="AH41"/>
  <c r="AI41" s="1"/>
  <c r="AJ34"/>
  <c r="AK34" s="1"/>
  <c r="AL34" s="1"/>
  <c r="AJ32"/>
  <c r="AK32" s="1"/>
  <c r="AL32" s="1"/>
  <c r="AJ31"/>
  <c r="AK31" s="1"/>
  <c r="AL31" s="1"/>
  <c r="AJ26"/>
  <c r="AK26" s="1"/>
  <c r="AL26" s="1"/>
  <c r="AJ24"/>
  <c r="AK24" s="1"/>
  <c r="AL24" s="1"/>
  <c r="AJ23"/>
  <c r="AK23" s="1"/>
  <c r="AL23" s="1"/>
  <c r="AJ18"/>
  <c r="AK18" s="1"/>
  <c r="AL18" s="1"/>
  <c r="AJ16"/>
  <c r="AK16" s="1"/>
  <c r="AL16" s="1"/>
  <c r="AJ15"/>
  <c r="AK15" s="1"/>
  <c r="AL15" s="1"/>
  <c r="AJ10"/>
  <c r="AK10" s="1"/>
  <c r="AL10" s="1"/>
  <c r="P30"/>
  <c r="Q30" s="1"/>
  <c r="P14"/>
  <c r="Q14" s="1"/>
  <c r="P41" s="1"/>
  <c r="Q41" s="1"/>
  <c r="P43" l="1"/>
  <c r="Q43" s="1"/>
  <c r="AK48"/>
  <c r="AL48" s="1"/>
  <c r="AK47"/>
  <c r="AL47" s="1"/>
  <c r="AK46"/>
  <c r="AL46" s="1"/>
  <c r="P42"/>
  <c r="Q42" s="1"/>
</calcChain>
</file>

<file path=xl/sharedStrings.xml><?xml version="1.0" encoding="utf-8"?>
<sst xmlns="http://schemas.openxmlformats.org/spreadsheetml/2006/main" count="95" uniqueCount="70">
  <si>
    <t xml:space="preserve">Лист наблюдения  </t>
  </si>
  <si>
    <t>№</t>
  </si>
  <si>
    <t>Лепка</t>
  </si>
  <si>
    <t>Аппликация</t>
  </si>
  <si>
    <t>Музыка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</si>
  <si>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</si>
  <si>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</si>
  <si>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</si>
  <si>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</si>
  <si>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средний</t>
  </si>
  <si>
    <t>уровень</t>
  </si>
  <si>
    <t>общее</t>
  </si>
  <si>
    <t>к-во</t>
  </si>
  <si>
    <t>І ур</t>
  </si>
  <si>
    <t>ІІ ур</t>
  </si>
  <si>
    <t>ІІІ ур</t>
  </si>
  <si>
    <t>Всего детей</t>
  </si>
  <si>
    <t>І уровень</t>
  </si>
  <si>
    <t>ІІ уровень</t>
  </si>
  <si>
    <t>ІІІ уровень</t>
  </si>
  <si>
    <t>4-5-Т.2 распознает цвета;</t>
  </si>
  <si>
    <t>4-5-Т.3 изображает предметы четырехугольной формы, сочетая их с округлыми формами;</t>
  </si>
  <si>
    <t>4-5-Т.4 создает несложные сюжетные композиции;</t>
  </si>
  <si>
    <t>4-5-Т.5 рисует мелом на асфальте, палочками на песке;</t>
  </si>
  <si>
    <t>4-5-Т.6 имеет первоначальные навыки закрашивания форм.</t>
  </si>
  <si>
    <t>4-5-Т.7 проявляет интерес к лепке из глины, пластилина, теста;</t>
  </si>
  <si>
    <t>4-5-Т.8 раскатывает прямыми и круговыми движениями ладони;</t>
  </si>
  <si>
    <t>4-5-Т.9 лепит различные предметы, состоящие из 1-3 частей, используя разнообразные приемы лепки (снеговик, поезд, заборчик, бусы, сережки)</t>
  </si>
  <si>
    <t>4-5-Т.10 владеет основными техническими навыками и умениями, необходимыми для изобразительной деятельности;</t>
  </si>
  <si>
    <t>4-5-Т.11 знает свойства бумаги;</t>
  </si>
  <si>
    <t>4-5-Т.12 раскладывает в определенной последовательности детали разной формы, величины, цвета, наклеивает полученное изображение на бумагу;</t>
  </si>
  <si>
    <t>4-5-Т.13 располагает предметы на бумаге разной формы, подготовленных взрослым;</t>
  </si>
  <si>
    <t>4-5-Т.14 участвует в составлении простейших композиций из готовых форм;</t>
  </si>
  <si>
    <t>4-5-Т.15 работает аккуратно: пользуется салфеткой для удаления остатков клея.</t>
  </si>
  <si>
    <t>4-5-Т.16 умеет слушать музыку;</t>
  </si>
  <si>
    <t xml:space="preserve">4-5-Т.17 различает темп музыкального произведения; </t>
  </si>
  <si>
    <t>4-5-Т.18 реагирует на начало и окончание мелодии;</t>
  </si>
  <si>
    <t>4-5-Т.19 выполняет танцевальные движения со сменой динамики по одному, в парах, имитирует движения животных;</t>
  </si>
  <si>
    <t>4-5-Т.20 различает и называет некоторые детские музыкальные инструменты;</t>
  </si>
  <si>
    <t>4-5-Т.21 эмоционально воспринимает музыкальное произведение</t>
  </si>
  <si>
    <t xml:space="preserve">результатов диагностики стартового контроля в старшей группе (от 4 лет) </t>
  </si>
  <si>
    <t xml:space="preserve">Учебный год: _2022-2023___________       Группа№8 "Улыбка":_____________________     Дата проведения:__10.09.2022год_________ </t>
  </si>
  <si>
    <t>Развитие  творческих,исследовательной деятельности</t>
  </si>
  <si>
    <t>Амангелди Алихан</t>
  </si>
  <si>
    <t>Асаубай Тимур</t>
  </si>
  <si>
    <t>Абдуллина Умит</t>
  </si>
  <si>
    <t>Байсакалов Алишер</t>
  </si>
  <si>
    <t>Бериков Рамазан</t>
  </si>
  <si>
    <t>Грищук Аделина</t>
  </si>
  <si>
    <t>Гулуев Эмин</t>
  </si>
  <si>
    <t>Ербол Аянат</t>
  </si>
  <si>
    <t>Ергазиева Айару</t>
  </si>
  <si>
    <t>Каримов Таир</t>
  </si>
  <si>
    <t>Кабибулла Райана</t>
  </si>
  <si>
    <t>Канатулы Шакарим</t>
  </si>
  <si>
    <t xml:space="preserve">Кадралин Арсен </t>
  </si>
  <si>
    <t>Кайыпназарова Марьям</t>
  </si>
  <si>
    <t>Кусаинова Гаухар</t>
  </si>
  <si>
    <t>Кириленко Полина</t>
  </si>
  <si>
    <t>Кадралина Айкумис</t>
  </si>
  <si>
    <t>Мажитов Азат</t>
  </si>
  <si>
    <t>Майсутов Кайсар</t>
  </si>
  <si>
    <t>Марат Асылжан</t>
  </si>
  <si>
    <t>Маликов Бакдаулет</t>
  </si>
  <si>
    <t>Нурмагамбетова Р.</t>
  </si>
  <si>
    <t>Нурлан Акерке</t>
  </si>
  <si>
    <t>Сейтжапарова   А.</t>
  </si>
  <si>
    <t>Саламатова Нурдана</t>
  </si>
  <si>
    <t>Сакен Рамазан</t>
  </si>
  <si>
    <t>Тукешов Диас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</si>
</sst>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02"/>
  <sheetViews>
    <sheetView tabSelected="1" topLeftCell="A11" zoomScale="64" zoomScaleNormal="64" workbookViewId="0">
      <selection activeCell="V8" sqref="V8"/>
    </sheetView>
  </sheetViews>
  <sheetFormatPr defaultRowHeight="15"/>
  <cols>
    <col min="2" max="2" width="4.140625" customWidth="1"/>
    <col min="3" max="3" width="25" customWidth="1"/>
    <col min="4" max="4" width="4" customWidth="1"/>
    <col min="5" max="5" width="8" customWidth="1"/>
    <col min="6" max="6" width="5.140625" customWidth="1"/>
    <col min="7" max="7" width="5.7109375" customWidth="1"/>
    <col min="8" max="8" width="5.42578125" customWidth="1"/>
    <col min="9" max="9" width="5" customWidth="1"/>
    <col min="10" max="10" width="6.140625" customWidth="1"/>
    <col min="11" max="11" width="9.140625" customWidth="1"/>
    <col min="12" max="12" width="5.5703125" customWidth="1"/>
    <col min="13" max="13" width="5.7109375" customWidth="1"/>
    <col min="14" max="14" width="12.5703125" customWidth="1"/>
    <col min="15" max="15" width="3.5703125" customWidth="1"/>
    <col min="16" max="16" width="5" customWidth="1"/>
    <col min="17" max="17" width="9.42578125" customWidth="1"/>
    <col min="18" max="18" width="8.28515625" customWidth="1"/>
    <col min="19" max="19" width="3.85546875" customWidth="1"/>
    <col min="20" max="20" width="11.7109375" customWidth="1"/>
    <col min="21" max="21" width="6.5703125" customWidth="1"/>
    <col min="22" max="22" width="5.5703125" customWidth="1"/>
    <col min="23" max="23" width="7.42578125" customWidth="1"/>
    <col min="24" max="24" width="4" customWidth="1"/>
    <col min="25" max="25" width="6" customWidth="1"/>
    <col min="26" max="26" width="11.85546875" customWidth="1"/>
    <col min="27" max="27" width="4.28515625" customWidth="1"/>
    <col min="28" max="28" width="6.42578125" customWidth="1"/>
    <col min="29" max="29" width="5.5703125" customWidth="1"/>
    <col min="30" max="30" width="8.5703125" customWidth="1"/>
    <col min="31" max="31" width="5.7109375" customWidth="1"/>
    <col min="32" max="32" width="7.140625" customWidth="1"/>
    <col min="33" max="34" width="4.7109375" customWidth="1"/>
    <col min="35" max="35" width="9.42578125" customWidth="1"/>
    <col min="38" max="38" width="10.5703125" customWidth="1"/>
  </cols>
  <sheetData>
    <row r="2" spans="1:39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6" spans="1:39">
      <c r="B6" s="31" t="s">
        <v>42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1"/>
      <c r="AK6" s="31"/>
      <c r="AL6" s="31"/>
    </row>
    <row r="7" spans="1:39" ht="38.25" customHeight="1">
      <c r="B7" s="33" t="s">
        <v>1</v>
      </c>
      <c r="C7" s="14"/>
      <c r="D7" s="33"/>
      <c r="E7" s="33"/>
      <c r="F7" s="33"/>
      <c r="G7" s="33"/>
      <c r="H7" s="33"/>
      <c r="I7" s="17" t="s">
        <v>11</v>
      </c>
      <c r="J7" s="18" t="s">
        <v>9</v>
      </c>
      <c r="K7" s="19" t="s">
        <v>10</v>
      </c>
      <c r="L7" s="34" t="s">
        <v>2</v>
      </c>
      <c r="M7" s="34"/>
      <c r="N7" s="34"/>
      <c r="O7" s="17" t="s">
        <v>11</v>
      </c>
      <c r="P7" s="18" t="s">
        <v>9</v>
      </c>
      <c r="Q7" s="19" t="s">
        <v>10</v>
      </c>
      <c r="R7" s="34" t="s">
        <v>3</v>
      </c>
      <c r="S7" s="34"/>
      <c r="T7" s="34"/>
      <c r="U7" s="34"/>
      <c r="V7" s="34"/>
      <c r="W7" s="34"/>
      <c r="X7" s="17" t="s">
        <v>11</v>
      </c>
      <c r="Y7" s="18" t="s">
        <v>9</v>
      </c>
      <c r="Z7" s="19" t="s">
        <v>10</v>
      </c>
      <c r="AA7" s="34" t="s">
        <v>4</v>
      </c>
      <c r="AB7" s="34"/>
      <c r="AC7" s="34"/>
      <c r="AD7" s="34"/>
      <c r="AE7" s="34"/>
      <c r="AF7" s="34"/>
      <c r="AG7" s="17" t="s">
        <v>11</v>
      </c>
      <c r="AH7" s="18" t="s">
        <v>9</v>
      </c>
      <c r="AI7" s="19" t="s">
        <v>10</v>
      </c>
      <c r="AJ7" s="35" t="s">
        <v>5</v>
      </c>
      <c r="AK7" s="37" t="s">
        <v>6</v>
      </c>
      <c r="AL7" s="38" t="s">
        <v>7</v>
      </c>
    </row>
    <row r="8" spans="1:39" ht="225" customHeight="1">
      <c r="B8" s="33"/>
      <c r="C8" s="39"/>
      <c r="D8" s="13" t="s">
        <v>20</v>
      </c>
      <c r="E8" s="13" t="s">
        <v>21</v>
      </c>
      <c r="F8" s="13" t="s">
        <v>22</v>
      </c>
      <c r="G8" s="13" t="s">
        <v>23</v>
      </c>
      <c r="H8" s="13" t="s">
        <v>24</v>
      </c>
      <c r="I8" s="17"/>
      <c r="J8" s="18"/>
      <c r="K8" s="19"/>
      <c r="L8" s="13" t="s">
        <v>25</v>
      </c>
      <c r="M8" s="13" t="s">
        <v>26</v>
      </c>
      <c r="N8" s="13" t="s">
        <v>27</v>
      </c>
      <c r="O8" s="17"/>
      <c r="P8" s="18"/>
      <c r="Q8" s="19"/>
      <c r="R8" s="13" t="s">
        <v>28</v>
      </c>
      <c r="S8" s="13" t="s">
        <v>29</v>
      </c>
      <c r="T8" s="13" t="s">
        <v>30</v>
      </c>
      <c r="U8" s="13" t="s">
        <v>31</v>
      </c>
      <c r="V8" s="13" t="s">
        <v>32</v>
      </c>
      <c r="W8" s="13" t="s">
        <v>33</v>
      </c>
      <c r="X8" s="17"/>
      <c r="Y8" s="18"/>
      <c r="Z8" s="19"/>
      <c r="AA8" s="13" t="s">
        <v>34</v>
      </c>
      <c r="AB8" s="13" t="s">
        <v>35</v>
      </c>
      <c r="AC8" s="13" t="s">
        <v>36</v>
      </c>
      <c r="AD8" s="13" t="s">
        <v>37</v>
      </c>
      <c r="AE8" s="13" t="s">
        <v>38</v>
      </c>
      <c r="AF8" s="13" t="s">
        <v>39</v>
      </c>
      <c r="AG8" s="17"/>
      <c r="AH8" s="18"/>
      <c r="AI8" s="19"/>
      <c r="AJ8" s="36"/>
      <c r="AK8" s="37"/>
      <c r="AL8" s="38"/>
    </row>
    <row r="9" spans="1:39">
      <c r="B9" s="1">
        <v>1</v>
      </c>
      <c r="C9" s="1" t="s">
        <v>43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5">
        <f t="shared" ref="I9:I38" si="0">SUM(D9:H9)</f>
        <v>5</v>
      </c>
      <c r="J9" s="7">
        <f>I9/6</f>
        <v>0.83333333333333337</v>
      </c>
      <c r="K9" s="12" t="e">
        <f>IF(#REF!="","",VLOOKUP(J9,$I$100:$J$102,2,TRUE))</f>
        <v>#REF!</v>
      </c>
      <c r="L9" s="1">
        <v>1</v>
      </c>
      <c r="M9" s="1">
        <v>1</v>
      </c>
      <c r="N9" s="1">
        <v>1</v>
      </c>
      <c r="O9" s="5">
        <f>SUM(L9:N9)</f>
        <v>3</v>
      </c>
      <c r="P9" s="7">
        <f>O9/3</f>
        <v>1</v>
      </c>
      <c r="Q9" s="12" t="str">
        <f t="shared" ref="Q9:Q38" si="1">IF(L9="","",VLOOKUP(P9,$I$100:$J$102,2,TRUE))</f>
        <v>І ур</v>
      </c>
      <c r="R9" s="1">
        <v>1</v>
      </c>
      <c r="S9" s="1">
        <v>1</v>
      </c>
      <c r="T9" s="1">
        <v>2</v>
      </c>
      <c r="U9" s="1">
        <v>2</v>
      </c>
      <c r="V9" s="1">
        <v>2</v>
      </c>
      <c r="W9" s="1">
        <v>2</v>
      </c>
      <c r="X9" s="5">
        <f>SUM(R9:W9)</f>
        <v>10</v>
      </c>
      <c r="Y9" s="7">
        <f>X9/6</f>
        <v>1.6666666666666667</v>
      </c>
      <c r="Z9" s="12" t="str">
        <f t="shared" ref="Z9:Z38" si="2">IF(R9="","",VLOOKUP(Y9,$I$100:$J$102,2,TRUE))</f>
        <v>ІІ ур</v>
      </c>
      <c r="AA9" s="1">
        <v>1</v>
      </c>
      <c r="AB9" s="1">
        <v>2</v>
      </c>
      <c r="AC9" s="1">
        <v>1</v>
      </c>
      <c r="AD9" s="1">
        <v>2</v>
      </c>
      <c r="AE9" s="1">
        <v>2</v>
      </c>
      <c r="AF9" s="1">
        <v>1</v>
      </c>
      <c r="AG9" s="5">
        <f>SUM(AA9:AF9)</f>
        <v>9</v>
      </c>
      <c r="AH9" s="7">
        <f>AG9/6</f>
        <v>1.5</v>
      </c>
      <c r="AI9" s="12" t="str">
        <f t="shared" ref="AI9:AI38" si="3">IF(AA9="","",VLOOKUP(AH9,$I$100:$J$102,2,TRUE))</f>
        <v>І ур</v>
      </c>
      <c r="AJ9" s="6">
        <f>I9+O9+X9+AG9</f>
        <v>27</v>
      </c>
      <c r="AK9" s="8">
        <f>AJ9/21</f>
        <v>1.2857142857142858</v>
      </c>
      <c r="AL9" s="12" t="str">
        <f t="shared" ref="AL9:AL38" si="4">IF(AD9="","",VLOOKUP(AK9,$I$100:$J$102,2,TRUE))</f>
        <v>І ур</v>
      </c>
    </row>
    <row r="10" spans="1:39">
      <c r="B10" s="1">
        <v>2</v>
      </c>
      <c r="C10" s="1" t="s">
        <v>44</v>
      </c>
      <c r="D10" s="1">
        <v>2</v>
      </c>
      <c r="E10" s="1">
        <v>1</v>
      </c>
      <c r="F10" s="1">
        <v>2</v>
      </c>
      <c r="G10" s="1">
        <v>1</v>
      </c>
      <c r="H10" s="1">
        <v>2</v>
      </c>
      <c r="I10" s="5">
        <f t="shared" si="0"/>
        <v>8</v>
      </c>
      <c r="J10" s="7">
        <f t="shared" ref="J10:J37" si="5">I10/6</f>
        <v>1.3333333333333333</v>
      </c>
      <c r="K10" s="12" t="e">
        <f>IF(#REF!="","",VLOOKUP(J10,$I$100:$J$102,2,TRUE))</f>
        <v>#REF!</v>
      </c>
      <c r="L10" s="1">
        <v>1</v>
      </c>
      <c r="M10" s="1">
        <v>2</v>
      </c>
      <c r="N10" s="1">
        <v>1</v>
      </c>
      <c r="O10" s="5">
        <f t="shared" ref="O10:O37" si="6">SUM(L10:N10)</f>
        <v>4</v>
      </c>
      <c r="P10" s="7">
        <f t="shared" ref="P10:P37" si="7">O10/3</f>
        <v>1.3333333333333333</v>
      </c>
      <c r="Q10" s="12" t="str">
        <f t="shared" si="1"/>
        <v>І ур</v>
      </c>
      <c r="R10" s="1">
        <v>1</v>
      </c>
      <c r="S10" s="1">
        <v>2</v>
      </c>
      <c r="T10" s="1">
        <v>2</v>
      </c>
      <c r="U10" s="1">
        <v>1</v>
      </c>
      <c r="V10" s="1">
        <v>1</v>
      </c>
      <c r="W10" s="1">
        <v>2</v>
      </c>
      <c r="X10" s="5">
        <f t="shared" ref="X10:X37" si="8">SUM(R10:W10)</f>
        <v>9</v>
      </c>
      <c r="Y10" s="7">
        <f t="shared" ref="Y10:Y37" si="9">X10/6</f>
        <v>1.5</v>
      </c>
      <c r="Z10" s="12" t="str">
        <f t="shared" si="2"/>
        <v>І ур</v>
      </c>
      <c r="AA10" s="1">
        <v>1</v>
      </c>
      <c r="AB10" s="1">
        <v>1</v>
      </c>
      <c r="AC10" s="1">
        <v>1</v>
      </c>
      <c r="AD10" s="1">
        <v>2</v>
      </c>
      <c r="AE10" s="1">
        <v>2</v>
      </c>
      <c r="AF10" s="1">
        <v>2</v>
      </c>
      <c r="AG10" s="5">
        <f t="shared" ref="AG10:AG37" si="10">SUM(AA10:AF10)</f>
        <v>9</v>
      </c>
      <c r="AH10" s="7">
        <f t="shared" ref="AH10:AH37" si="11">AG10/6</f>
        <v>1.5</v>
      </c>
      <c r="AI10" s="12" t="str">
        <f t="shared" si="3"/>
        <v>І ур</v>
      </c>
      <c r="AJ10" s="6">
        <f t="shared" ref="AJ10:AJ37" si="12">I10+O10+X10+AG10</f>
        <v>30</v>
      </c>
      <c r="AK10" s="8">
        <f t="shared" ref="AK10:AK37" si="13">AJ10/21</f>
        <v>1.4285714285714286</v>
      </c>
      <c r="AL10" s="12" t="str">
        <f t="shared" si="4"/>
        <v>І ур</v>
      </c>
    </row>
    <row r="11" spans="1:39">
      <c r="B11" s="1">
        <v>3</v>
      </c>
      <c r="C11" s="1" t="s">
        <v>45</v>
      </c>
      <c r="D11" s="1">
        <v>2</v>
      </c>
      <c r="E11" s="1">
        <v>1</v>
      </c>
      <c r="F11" s="1">
        <v>2</v>
      </c>
      <c r="G11" s="1">
        <v>1</v>
      </c>
      <c r="H11" s="1">
        <v>1</v>
      </c>
      <c r="I11" s="5">
        <f t="shared" si="0"/>
        <v>7</v>
      </c>
      <c r="J11" s="7">
        <f t="shared" si="5"/>
        <v>1.1666666666666667</v>
      </c>
      <c r="K11" s="12" t="e">
        <f>IF(#REF!="","",VLOOKUP(J11,$I$100:$J$102,2,TRUE))</f>
        <v>#REF!</v>
      </c>
      <c r="L11" s="1">
        <v>1</v>
      </c>
      <c r="M11" s="1">
        <v>1</v>
      </c>
      <c r="N11" s="1">
        <v>2</v>
      </c>
      <c r="O11" s="5">
        <f t="shared" si="6"/>
        <v>4</v>
      </c>
      <c r="P11" s="7">
        <f t="shared" si="7"/>
        <v>1.3333333333333333</v>
      </c>
      <c r="Q11" s="12" t="str">
        <f t="shared" si="1"/>
        <v>І ур</v>
      </c>
      <c r="R11" s="1">
        <v>1</v>
      </c>
      <c r="S11" s="1">
        <v>1</v>
      </c>
      <c r="T11" s="1">
        <v>2</v>
      </c>
      <c r="U11" s="1">
        <v>1</v>
      </c>
      <c r="V11" s="1">
        <v>2</v>
      </c>
      <c r="W11" s="1">
        <v>1</v>
      </c>
      <c r="X11" s="5">
        <f t="shared" si="8"/>
        <v>8</v>
      </c>
      <c r="Y11" s="7">
        <f t="shared" si="9"/>
        <v>1.3333333333333333</v>
      </c>
      <c r="Z11" s="12" t="str">
        <f t="shared" si="2"/>
        <v>І ур</v>
      </c>
      <c r="AA11" s="1">
        <v>1</v>
      </c>
      <c r="AB11" s="1">
        <v>2</v>
      </c>
      <c r="AC11" s="1">
        <v>2</v>
      </c>
      <c r="AD11" s="1">
        <v>2</v>
      </c>
      <c r="AE11" s="1">
        <v>1</v>
      </c>
      <c r="AF11" s="1">
        <v>1</v>
      </c>
      <c r="AG11" s="5">
        <f t="shared" si="10"/>
        <v>9</v>
      </c>
      <c r="AH11" s="7">
        <f t="shared" si="11"/>
        <v>1.5</v>
      </c>
      <c r="AI11" s="12" t="str">
        <f t="shared" si="3"/>
        <v>І ур</v>
      </c>
      <c r="AJ11" s="6">
        <f t="shared" si="12"/>
        <v>28</v>
      </c>
      <c r="AK11" s="8">
        <f t="shared" si="13"/>
        <v>1.3333333333333333</v>
      </c>
      <c r="AL11" s="12" t="str">
        <f t="shared" si="4"/>
        <v>І ур</v>
      </c>
    </row>
    <row r="12" spans="1:39">
      <c r="B12" s="1">
        <v>4</v>
      </c>
      <c r="C12" s="1" t="s">
        <v>46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5">
        <f t="shared" si="0"/>
        <v>5</v>
      </c>
      <c r="J12" s="7">
        <f t="shared" si="5"/>
        <v>0.83333333333333337</v>
      </c>
      <c r="K12" s="12" t="e">
        <f>IF(#REF!="","",VLOOKUP(J12,$I$100:$J$102,2,TRUE))</f>
        <v>#REF!</v>
      </c>
      <c r="L12" s="1">
        <v>1</v>
      </c>
      <c r="M12" s="1">
        <v>1</v>
      </c>
      <c r="N12" s="1">
        <v>2</v>
      </c>
      <c r="O12" s="5">
        <f t="shared" si="6"/>
        <v>4</v>
      </c>
      <c r="P12" s="7">
        <f t="shared" si="7"/>
        <v>1.3333333333333333</v>
      </c>
      <c r="Q12" s="12" t="str">
        <f t="shared" si="1"/>
        <v>І ур</v>
      </c>
      <c r="R12" s="1">
        <v>1</v>
      </c>
      <c r="S12" s="1">
        <v>2</v>
      </c>
      <c r="T12" s="1">
        <v>1</v>
      </c>
      <c r="U12" s="1">
        <v>2</v>
      </c>
      <c r="V12" s="1">
        <v>1</v>
      </c>
      <c r="W12" s="1">
        <v>2</v>
      </c>
      <c r="X12" s="5">
        <f t="shared" si="8"/>
        <v>9</v>
      </c>
      <c r="Y12" s="7">
        <f t="shared" si="9"/>
        <v>1.5</v>
      </c>
      <c r="Z12" s="12" t="str">
        <f t="shared" si="2"/>
        <v>І ур</v>
      </c>
      <c r="AA12" s="1">
        <v>1</v>
      </c>
      <c r="AB12" s="1">
        <v>1</v>
      </c>
      <c r="AC12" s="1">
        <v>2</v>
      </c>
      <c r="AD12" s="1">
        <v>2</v>
      </c>
      <c r="AE12" s="1">
        <v>2</v>
      </c>
      <c r="AF12" s="1">
        <v>1</v>
      </c>
      <c r="AG12" s="5">
        <f t="shared" si="10"/>
        <v>9</v>
      </c>
      <c r="AH12" s="7">
        <f t="shared" si="11"/>
        <v>1.5</v>
      </c>
      <c r="AI12" s="12" t="str">
        <f t="shared" si="3"/>
        <v>І ур</v>
      </c>
      <c r="AJ12" s="6">
        <f t="shared" si="12"/>
        <v>27</v>
      </c>
      <c r="AK12" s="8">
        <f t="shared" si="13"/>
        <v>1.2857142857142858</v>
      </c>
      <c r="AL12" s="12" t="str">
        <f t="shared" si="4"/>
        <v>І ур</v>
      </c>
    </row>
    <row r="13" spans="1:39">
      <c r="B13" s="1">
        <v>5</v>
      </c>
      <c r="C13" s="1" t="s">
        <v>47</v>
      </c>
      <c r="D13" s="1">
        <v>1</v>
      </c>
      <c r="E13" s="1">
        <v>2</v>
      </c>
      <c r="F13" s="1">
        <v>1</v>
      </c>
      <c r="G13" s="1">
        <v>1</v>
      </c>
      <c r="H13" s="1">
        <v>1</v>
      </c>
      <c r="I13" s="5">
        <f t="shared" si="0"/>
        <v>6</v>
      </c>
      <c r="J13" s="7">
        <f t="shared" si="5"/>
        <v>1</v>
      </c>
      <c r="K13" s="12" t="e">
        <f>IF(#REF!="","",VLOOKUP(J13,$I$100:$J$102,2,TRUE))</f>
        <v>#REF!</v>
      </c>
      <c r="L13" s="1">
        <v>1</v>
      </c>
      <c r="M13" s="1">
        <v>2</v>
      </c>
      <c r="N13" s="1">
        <v>1</v>
      </c>
      <c r="O13" s="5">
        <f t="shared" si="6"/>
        <v>4</v>
      </c>
      <c r="P13" s="7">
        <f t="shared" si="7"/>
        <v>1.3333333333333333</v>
      </c>
      <c r="Q13" s="12" t="str">
        <f t="shared" si="1"/>
        <v>І ур</v>
      </c>
      <c r="R13" s="1">
        <v>1</v>
      </c>
      <c r="S13" s="1">
        <v>2</v>
      </c>
      <c r="T13" s="1">
        <v>1</v>
      </c>
      <c r="U13" s="1">
        <v>2</v>
      </c>
      <c r="V13" s="1">
        <v>1</v>
      </c>
      <c r="W13" s="1">
        <v>2</v>
      </c>
      <c r="X13" s="5">
        <f t="shared" si="8"/>
        <v>9</v>
      </c>
      <c r="Y13" s="7">
        <f t="shared" si="9"/>
        <v>1.5</v>
      </c>
      <c r="Z13" s="12" t="str">
        <f t="shared" si="2"/>
        <v>І ур</v>
      </c>
      <c r="AA13" s="1">
        <v>1</v>
      </c>
      <c r="AB13" s="1">
        <v>2</v>
      </c>
      <c r="AC13" s="1">
        <v>1</v>
      </c>
      <c r="AD13" s="1">
        <v>1</v>
      </c>
      <c r="AE13" s="1">
        <v>2</v>
      </c>
      <c r="AF13" s="1">
        <v>1</v>
      </c>
      <c r="AG13" s="5">
        <f t="shared" si="10"/>
        <v>8</v>
      </c>
      <c r="AH13" s="7">
        <f t="shared" si="11"/>
        <v>1.3333333333333333</v>
      </c>
      <c r="AI13" s="12" t="str">
        <f t="shared" si="3"/>
        <v>І ур</v>
      </c>
      <c r="AJ13" s="6">
        <f t="shared" si="12"/>
        <v>27</v>
      </c>
      <c r="AK13" s="8">
        <f t="shared" si="13"/>
        <v>1.2857142857142858</v>
      </c>
      <c r="AL13" s="12" t="str">
        <f t="shared" si="4"/>
        <v>І ур</v>
      </c>
    </row>
    <row r="14" spans="1:39">
      <c r="B14" s="1">
        <v>6</v>
      </c>
      <c r="C14" s="1" t="s">
        <v>48</v>
      </c>
      <c r="D14" s="1">
        <v>2</v>
      </c>
      <c r="E14" s="1">
        <v>1</v>
      </c>
      <c r="F14" s="1">
        <v>1</v>
      </c>
      <c r="G14" s="1">
        <v>2</v>
      </c>
      <c r="H14" s="1">
        <v>1</v>
      </c>
      <c r="I14" s="5">
        <f t="shared" si="0"/>
        <v>7</v>
      </c>
      <c r="J14" s="7">
        <f t="shared" si="5"/>
        <v>1.1666666666666667</v>
      </c>
      <c r="K14" s="12" t="e">
        <f>IF(#REF!="","",VLOOKUP(J14,$I$100:$J$102,2,TRUE))</f>
        <v>#REF!</v>
      </c>
      <c r="L14" s="1">
        <v>1</v>
      </c>
      <c r="M14" s="1">
        <v>1</v>
      </c>
      <c r="N14" s="1">
        <v>2</v>
      </c>
      <c r="O14" s="5">
        <f t="shared" si="6"/>
        <v>4</v>
      </c>
      <c r="P14" s="7">
        <f t="shared" si="7"/>
        <v>1.3333333333333333</v>
      </c>
      <c r="Q14" s="12" t="str">
        <f t="shared" si="1"/>
        <v>І ур</v>
      </c>
      <c r="R14" s="1">
        <v>1</v>
      </c>
      <c r="S14" s="1">
        <v>2</v>
      </c>
      <c r="T14" s="1">
        <v>2</v>
      </c>
      <c r="U14" s="1">
        <v>1</v>
      </c>
      <c r="V14" s="1">
        <v>2</v>
      </c>
      <c r="W14" s="1">
        <v>2</v>
      </c>
      <c r="X14" s="5">
        <f t="shared" si="8"/>
        <v>10</v>
      </c>
      <c r="Y14" s="7">
        <f t="shared" si="9"/>
        <v>1.6666666666666667</v>
      </c>
      <c r="Z14" s="12" t="str">
        <f t="shared" si="2"/>
        <v>ІІ ур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5">
        <f t="shared" si="10"/>
        <v>6</v>
      </c>
      <c r="AH14" s="7">
        <f t="shared" si="11"/>
        <v>1</v>
      </c>
      <c r="AI14" s="12" t="str">
        <f t="shared" si="3"/>
        <v>І ур</v>
      </c>
      <c r="AJ14" s="6">
        <f t="shared" si="12"/>
        <v>27</v>
      </c>
      <c r="AK14" s="8">
        <f t="shared" si="13"/>
        <v>1.2857142857142858</v>
      </c>
      <c r="AL14" s="12" t="str">
        <f t="shared" si="4"/>
        <v>І ур</v>
      </c>
    </row>
    <row r="15" spans="1:39">
      <c r="B15" s="1">
        <v>7</v>
      </c>
      <c r="C15" s="1" t="s">
        <v>49</v>
      </c>
      <c r="D15" s="1">
        <v>2</v>
      </c>
      <c r="E15" s="1">
        <v>1</v>
      </c>
      <c r="F15" s="1">
        <v>2</v>
      </c>
      <c r="G15" s="1">
        <v>1</v>
      </c>
      <c r="H15" s="1">
        <v>2</v>
      </c>
      <c r="I15" s="5">
        <f t="shared" si="0"/>
        <v>8</v>
      </c>
      <c r="J15" s="7">
        <f t="shared" si="5"/>
        <v>1.3333333333333333</v>
      </c>
      <c r="K15" s="12" t="e">
        <f>IF(#REF!="","",VLOOKUP(J15,$I$100:$J$102,2,TRUE))</f>
        <v>#REF!</v>
      </c>
      <c r="L15" s="1">
        <v>1</v>
      </c>
      <c r="M15" s="1">
        <v>2</v>
      </c>
      <c r="N15" s="1">
        <v>1</v>
      </c>
      <c r="O15" s="5">
        <f t="shared" si="6"/>
        <v>4</v>
      </c>
      <c r="P15" s="7">
        <f t="shared" si="7"/>
        <v>1.3333333333333333</v>
      </c>
      <c r="Q15" s="12" t="str">
        <f t="shared" si="1"/>
        <v>І ур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5">
        <f t="shared" si="8"/>
        <v>6</v>
      </c>
      <c r="Y15" s="7">
        <f t="shared" si="9"/>
        <v>1</v>
      </c>
      <c r="Z15" s="12" t="str">
        <f t="shared" si="2"/>
        <v>І ур</v>
      </c>
      <c r="AA15" s="1">
        <v>1</v>
      </c>
      <c r="AB15" s="1">
        <v>2</v>
      </c>
      <c r="AC15" s="1">
        <v>1</v>
      </c>
      <c r="AD15" s="1">
        <v>2</v>
      </c>
      <c r="AE15" s="1">
        <v>1</v>
      </c>
      <c r="AF15" s="1">
        <v>2</v>
      </c>
      <c r="AG15" s="5">
        <f t="shared" si="10"/>
        <v>9</v>
      </c>
      <c r="AH15" s="7">
        <f t="shared" si="11"/>
        <v>1.5</v>
      </c>
      <c r="AI15" s="12" t="str">
        <f t="shared" si="3"/>
        <v>І ур</v>
      </c>
      <c r="AJ15" s="6">
        <f t="shared" si="12"/>
        <v>27</v>
      </c>
      <c r="AK15" s="8">
        <f t="shared" si="13"/>
        <v>1.2857142857142858</v>
      </c>
      <c r="AL15" s="12" t="str">
        <f t="shared" si="4"/>
        <v>І ур</v>
      </c>
    </row>
    <row r="16" spans="1:39">
      <c r="B16" s="1">
        <v>8</v>
      </c>
      <c r="C16" s="1" t="s">
        <v>50</v>
      </c>
      <c r="D16" s="1">
        <v>2</v>
      </c>
      <c r="E16" s="1">
        <v>1</v>
      </c>
      <c r="F16" s="1">
        <v>2</v>
      </c>
      <c r="G16" s="1">
        <v>1</v>
      </c>
      <c r="H16" s="1">
        <v>2</v>
      </c>
      <c r="I16" s="5">
        <f t="shared" si="0"/>
        <v>8</v>
      </c>
      <c r="J16" s="7">
        <f t="shared" si="5"/>
        <v>1.3333333333333333</v>
      </c>
      <c r="K16" s="12" t="e">
        <f>IF(#REF!="","",VLOOKUP(J16,$I$100:$J$102,2,TRUE))</f>
        <v>#REF!</v>
      </c>
      <c r="L16" s="1">
        <v>1</v>
      </c>
      <c r="M16" s="1">
        <v>2</v>
      </c>
      <c r="N16" s="1">
        <v>1</v>
      </c>
      <c r="O16" s="5">
        <f t="shared" si="6"/>
        <v>4</v>
      </c>
      <c r="P16" s="7">
        <f t="shared" si="7"/>
        <v>1.3333333333333333</v>
      </c>
      <c r="Q16" s="12" t="str">
        <f t="shared" si="1"/>
        <v>І ур</v>
      </c>
      <c r="R16" s="1">
        <v>1</v>
      </c>
      <c r="S16" s="1">
        <v>2</v>
      </c>
      <c r="T16" s="1">
        <v>2</v>
      </c>
      <c r="U16" s="1">
        <v>1</v>
      </c>
      <c r="V16" s="1">
        <v>1</v>
      </c>
      <c r="W16" s="1">
        <v>2</v>
      </c>
      <c r="X16" s="5">
        <f t="shared" si="8"/>
        <v>9</v>
      </c>
      <c r="Y16" s="7">
        <f t="shared" si="9"/>
        <v>1.5</v>
      </c>
      <c r="Z16" s="12" t="str">
        <f t="shared" si="2"/>
        <v>І ур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5">
        <f t="shared" si="10"/>
        <v>6</v>
      </c>
      <c r="AH16" s="7">
        <f t="shared" si="11"/>
        <v>1</v>
      </c>
      <c r="AI16" s="12" t="str">
        <f t="shared" si="3"/>
        <v>І ур</v>
      </c>
      <c r="AJ16" s="6">
        <f t="shared" si="12"/>
        <v>27</v>
      </c>
      <c r="AK16" s="8">
        <f t="shared" si="13"/>
        <v>1.2857142857142858</v>
      </c>
      <c r="AL16" s="12" t="str">
        <f t="shared" si="4"/>
        <v>І ур</v>
      </c>
    </row>
    <row r="17" spans="2:38">
      <c r="B17" s="1">
        <v>9</v>
      </c>
      <c r="C17" s="1" t="s">
        <v>51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5">
        <f t="shared" si="0"/>
        <v>5</v>
      </c>
      <c r="J17" s="7">
        <f t="shared" si="5"/>
        <v>0.83333333333333337</v>
      </c>
      <c r="K17" s="12" t="e">
        <f>IF(#REF!="","",VLOOKUP(J17,$I$100:$J$102,2,TRUE))</f>
        <v>#REF!</v>
      </c>
      <c r="L17" s="1">
        <v>1</v>
      </c>
      <c r="M17" s="1">
        <v>1</v>
      </c>
      <c r="N17" s="1">
        <v>1</v>
      </c>
      <c r="O17" s="5">
        <f t="shared" si="6"/>
        <v>3</v>
      </c>
      <c r="P17" s="7">
        <f t="shared" si="7"/>
        <v>1</v>
      </c>
      <c r="Q17" s="12" t="str">
        <f t="shared" si="1"/>
        <v>І ур</v>
      </c>
      <c r="R17" s="1">
        <v>1</v>
      </c>
      <c r="S17" s="1">
        <v>2</v>
      </c>
      <c r="T17" s="1">
        <v>1</v>
      </c>
      <c r="U17" s="1">
        <v>2</v>
      </c>
      <c r="V17" s="1">
        <v>2</v>
      </c>
      <c r="W17" s="1">
        <v>3</v>
      </c>
      <c r="X17" s="5">
        <f t="shared" si="8"/>
        <v>11</v>
      </c>
      <c r="Y17" s="7">
        <f t="shared" si="9"/>
        <v>1.8333333333333333</v>
      </c>
      <c r="Z17" s="12" t="str">
        <f t="shared" si="2"/>
        <v>ІІ ур</v>
      </c>
      <c r="AA17" s="1">
        <v>1</v>
      </c>
      <c r="AB17" s="1">
        <v>2</v>
      </c>
      <c r="AC17" s="1">
        <v>2</v>
      </c>
      <c r="AD17" s="1">
        <v>1</v>
      </c>
      <c r="AE17" s="1">
        <v>2</v>
      </c>
      <c r="AF17" s="1">
        <v>2</v>
      </c>
      <c r="AG17" s="5">
        <f t="shared" si="10"/>
        <v>10</v>
      </c>
      <c r="AH17" s="7">
        <f t="shared" si="11"/>
        <v>1.6666666666666667</v>
      </c>
      <c r="AI17" s="12" t="str">
        <f t="shared" si="3"/>
        <v>ІІ ур</v>
      </c>
      <c r="AJ17" s="6">
        <f t="shared" si="12"/>
        <v>29</v>
      </c>
      <c r="AK17" s="8">
        <f t="shared" si="13"/>
        <v>1.3809523809523809</v>
      </c>
      <c r="AL17" s="12" t="str">
        <f t="shared" si="4"/>
        <v>І ур</v>
      </c>
    </row>
    <row r="18" spans="2:38">
      <c r="B18" s="1">
        <v>10</v>
      </c>
      <c r="C18" s="1" t="s">
        <v>52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5">
        <f t="shared" si="0"/>
        <v>5</v>
      </c>
      <c r="J18" s="7">
        <f t="shared" si="5"/>
        <v>0.83333333333333337</v>
      </c>
      <c r="K18" s="12" t="e">
        <f>IF(#REF!="","",VLOOKUP(J18,$I$100:$J$102,2,TRUE))</f>
        <v>#REF!</v>
      </c>
      <c r="L18" s="1">
        <v>1</v>
      </c>
      <c r="M18" s="1">
        <v>2</v>
      </c>
      <c r="N18" s="1">
        <v>1</v>
      </c>
      <c r="O18" s="5">
        <f t="shared" si="6"/>
        <v>4</v>
      </c>
      <c r="P18" s="7">
        <f t="shared" si="7"/>
        <v>1.3333333333333333</v>
      </c>
      <c r="Q18" s="12" t="str">
        <f t="shared" si="1"/>
        <v>І ур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5">
        <f t="shared" si="8"/>
        <v>6</v>
      </c>
      <c r="Y18" s="7">
        <f t="shared" si="9"/>
        <v>1</v>
      </c>
      <c r="Z18" s="12" t="str">
        <f t="shared" si="2"/>
        <v>І ур</v>
      </c>
      <c r="AA18" s="1">
        <v>1</v>
      </c>
      <c r="AB18" s="1">
        <v>1</v>
      </c>
      <c r="AC18" s="1">
        <v>1</v>
      </c>
      <c r="AD18" s="1">
        <v>1</v>
      </c>
      <c r="AE18" s="1">
        <v>2</v>
      </c>
      <c r="AF18" s="1">
        <v>2</v>
      </c>
      <c r="AG18" s="5">
        <f t="shared" si="10"/>
        <v>8</v>
      </c>
      <c r="AH18" s="7">
        <f t="shared" si="11"/>
        <v>1.3333333333333333</v>
      </c>
      <c r="AI18" s="12" t="str">
        <f t="shared" si="3"/>
        <v>І ур</v>
      </c>
      <c r="AJ18" s="6">
        <f t="shared" si="12"/>
        <v>23</v>
      </c>
      <c r="AK18" s="8">
        <f t="shared" si="13"/>
        <v>1.0952380952380953</v>
      </c>
      <c r="AL18" s="12" t="str">
        <f t="shared" si="4"/>
        <v>І ур</v>
      </c>
    </row>
    <row r="19" spans="2:38">
      <c r="B19" s="1">
        <v>11</v>
      </c>
      <c r="C19" s="1" t="s">
        <v>53</v>
      </c>
      <c r="D19" s="1">
        <v>1</v>
      </c>
      <c r="E19" s="1">
        <v>2</v>
      </c>
      <c r="F19" s="1">
        <v>2</v>
      </c>
      <c r="G19" s="1">
        <v>2</v>
      </c>
      <c r="H19" s="1">
        <v>2</v>
      </c>
      <c r="I19" s="5">
        <f t="shared" si="0"/>
        <v>9</v>
      </c>
      <c r="J19" s="7">
        <f t="shared" si="5"/>
        <v>1.5</v>
      </c>
      <c r="K19" s="12" t="e">
        <f>IF(#REF!="","",VLOOKUP(J19,$I$100:$J$102,2,TRUE))</f>
        <v>#REF!</v>
      </c>
      <c r="L19" s="1">
        <v>1</v>
      </c>
      <c r="M19" s="1">
        <v>1</v>
      </c>
      <c r="N19" s="1">
        <v>1</v>
      </c>
      <c r="O19" s="5">
        <f t="shared" si="6"/>
        <v>3</v>
      </c>
      <c r="P19" s="7">
        <f t="shared" si="7"/>
        <v>1</v>
      </c>
      <c r="Q19" s="12" t="str">
        <f t="shared" si="1"/>
        <v>І ур</v>
      </c>
      <c r="R19" s="1">
        <v>1</v>
      </c>
      <c r="S19" s="1">
        <v>2</v>
      </c>
      <c r="T19" s="1">
        <v>1</v>
      </c>
      <c r="U19" s="1">
        <v>1</v>
      </c>
      <c r="V19" s="1">
        <v>1</v>
      </c>
      <c r="W19" s="1">
        <v>1</v>
      </c>
      <c r="X19" s="5">
        <f t="shared" si="8"/>
        <v>7</v>
      </c>
      <c r="Y19" s="7">
        <f t="shared" si="9"/>
        <v>1.1666666666666667</v>
      </c>
      <c r="Z19" s="12" t="str">
        <f t="shared" si="2"/>
        <v>І ур</v>
      </c>
      <c r="AA19" s="1">
        <v>1</v>
      </c>
      <c r="AB19" s="1">
        <v>2</v>
      </c>
      <c r="AC19" s="1">
        <v>1</v>
      </c>
      <c r="AD19" s="1">
        <v>2</v>
      </c>
      <c r="AE19" s="1">
        <v>1</v>
      </c>
      <c r="AF19" s="1">
        <v>2</v>
      </c>
      <c r="AG19" s="5">
        <f t="shared" si="10"/>
        <v>9</v>
      </c>
      <c r="AH19" s="7">
        <f t="shared" si="11"/>
        <v>1.5</v>
      </c>
      <c r="AI19" s="12" t="str">
        <f t="shared" si="3"/>
        <v>І ур</v>
      </c>
      <c r="AJ19" s="6">
        <f t="shared" si="12"/>
        <v>28</v>
      </c>
      <c r="AK19" s="8">
        <f t="shared" si="13"/>
        <v>1.3333333333333333</v>
      </c>
      <c r="AL19" s="12" t="str">
        <f t="shared" si="4"/>
        <v>І ур</v>
      </c>
    </row>
    <row r="20" spans="2:38">
      <c r="B20" s="1">
        <v>12</v>
      </c>
      <c r="C20" s="1" t="s">
        <v>54</v>
      </c>
      <c r="D20" s="1">
        <v>2</v>
      </c>
      <c r="E20" s="1">
        <v>1</v>
      </c>
      <c r="F20" s="1">
        <v>2</v>
      </c>
      <c r="G20" s="1">
        <v>1</v>
      </c>
      <c r="H20" s="1">
        <v>2</v>
      </c>
      <c r="I20" s="5">
        <f t="shared" si="0"/>
        <v>8</v>
      </c>
      <c r="J20" s="7">
        <f t="shared" si="5"/>
        <v>1.3333333333333333</v>
      </c>
      <c r="K20" s="12" t="e">
        <f>IF(#REF!="","",VLOOKUP(J20,$I$100:$J$102,2,TRUE))</f>
        <v>#REF!</v>
      </c>
      <c r="L20" s="1">
        <v>1</v>
      </c>
      <c r="M20" s="1">
        <v>2</v>
      </c>
      <c r="N20" s="1">
        <v>2</v>
      </c>
      <c r="O20" s="5">
        <f t="shared" si="6"/>
        <v>5</v>
      </c>
      <c r="P20" s="7">
        <f t="shared" si="7"/>
        <v>1.6666666666666667</v>
      </c>
      <c r="Q20" s="12" t="str">
        <f t="shared" si="1"/>
        <v>ІІ ур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5">
        <f t="shared" si="8"/>
        <v>6</v>
      </c>
      <c r="Y20" s="7">
        <f t="shared" si="9"/>
        <v>1</v>
      </c>
      <c r="Z20" s="12" t="str">
        <f t="shared" si="2"/>
        <v>І ур</v>
      </c>
      <c r="AA20" s="1">
        <v>1</v>
      </c>
      <c r="AB20" s="1">
        <v>2</v>
      </c>
      <c r="AC20" s="1">
        <v>1</v>
      </c>
      <c r="AD20" s="1">
        <v>2</v>
      </c>
      <c r="AE20" s="1">
        <v>1</v>
      </c>
      <c r="AF20" s="1">
        <v>2</v>
      </c>
      <c r="AG20" s="5">
        <f t="shared" si="10"/>
        <v>9</v>
      </c>
      <c r="AH20" s="7">
        <f t="shared" si="11"/>
        <v>1.5</v>
      </c>
      <c r="AI20" s="12" t="str">
        <f t="shared" si="3"/>
        <v>І ур</v>
      </c>
      <c r="AJ20" s="6">
        <f t="shared" si="12"/>
        <v>28</v>
      </c>
      <c r="AK20" s="8">
        <f t="shared" si="13"/>
        <v>1.3333333333333333</v>
      </c>
      <c r="AL20" s="12" t="str">
        <f t="shared" si="4"/>
        <v>І ур</v>
      </c>
    </row>
    <row r="21" spans="2:38">
      <c r="B21" s="1">
        <v>13</v>
      </c>
      <c r="C21" s="1" t="s">
        <v>55</v>
      </c>
      <c r="D21" s="1">
        <v>2</v>
      </c>
      <c r="E21" s="1">
        <v>1</v>
      </c>
      <c r="F21" s="1">
        <v>2</v>
      </c>
      <c r="G21" s="1">
        <v>1</v>
      </c>
      <c r="H21" s="1">
        <v>1</v>
      </c>
      <c r="I21" s="5">
        <f t="shared" si="0"/>
        <v>7</v>
      </c>
      <c r="J21" s="7">
        <f t="shared" si="5"/>
        <v>1.1666666666666667</v>
      </c>
      <c r="K21" s="12" t="e">
        <f>IF(#REF!="","",VLOOKUP(J21,$I$100:$J$102,2,TRUE))</f>
        <v>#REF!</v>
      </c>
      <c r="L21" s="1">
        <v>1</v>
      </c>
      <c r="M21" s="1">
        <v>2</v>
      </c>
      <c r="N21" s="1">
        <v>2</v>
      </c>
      <c r="O21" s="5">
        <f t="shared" si="6"/>
        <v>5</v>
      </c>
      <c r="P21" s="7">
        <f t="shared" si="7"/>
        <v>1.6666666666666667</v>
      </c>
      <c r="Q21" s="12" t="str">
        <f t="shared" si="1"/>
        <v>ІІ ур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5">
        <f t="shared" si="8"/>
        <v>6</v>
      </c>
      <c r="Y21" s="7">
        <f t="shared" si="9"/>
        <v>1</v>
      </c>
      <c r="Z21" s="12" t="str">
        <f t="shared" si="2"/>
        <v>І ур</v>
      </c>
      <c r="AA21" s="1">
        <v>1</v>
      </c>
      <c r="AB21" s="1">
        <v>2</v>
      </c>
      <c r="AC21" s="1">
        <v>1</v>
      </c>
      <c r="AD21" s="1">
        <v>2</v>
      </c>
      <c r="AE21" s="1">
        <v>1</v>
      </c>
      <c r="AF21" s="1">
        <v>2</v>
      </c>
      <c r="AG21" s="5">
        <f t="shared" si="10"/>
        <v>9</v>
      </c>
      <c r="AH21" s="7">
        <f t="shared" si="11"/>
        <v>1.5</v>
      </c>
      <c r="AI21" s="12" t="str">
        <f t="shared" si="3"/>
        <v>І ур</v>
      </c>
      <c r="AJ21" s="6">
        <f t="shared" si="12"/>
        <v>27</v>
      </c>
      <c r="AK21" s="8">
        <f t="shared" si="13"/>
        <v>1.2857142857142858</v>
      </c>
      <c r="AL21" s="12" t="str">
        <f t="shared" si="4"/>
        <v>І ур</v>
      </c>
    </row>
    <row r="22" spans="2:38">
      <c r="B22" s="1">
        <v>14</v>
      </c>
      <c r="C22" s="1" t="s">
        <v>56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5">
        <f t="shared" si="0"/>
        <v>5</v>
      </c>
      <c r="J22" s="7">
        <f t="shared" si="5"/>
        <v>0.83333333333333337</v>
      </c>
      <c r="K22" s="12" t="e">
        <f>IF(#REF!="","",VLOOKUP(J22,$I$100:$J$102,2,TRUE))</f>
        <v>#REF!</v>
      </c>
      <c r="L22" s="1">
        <v>1</v>
      </c>
      <c r="M22" s="1">
        <v>1</v>
      </c>
      <c r="N22" s="1">
        <v>1</v>
      </c>
      <c r="O22" s="5">
        <f t="shared" si="6"/>
        <v>3</v>
      </c>
      <c r="P22" s="7">
        <f t="shared" si="7"/>
        <v>1</v>
      </c>
      <c r="Q22" s="12" t="str">
        <f t="shared" si="1"/>
        <v>І ур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5">
        <f t="shared" si="8"/>
        <v>6</v>
      </c>
      <c r="Y22" s="7">
        <f t="shared" si="9"/>
        <v>1</v>
      </c>
      <c r="Z22" s="12" t="str">
        <f t="shared" si="2"/>
        <v>І ур</v>
      </c>
      <c r="AA22" s="1">
        <v>1</v>
      </c>
      <c r="AB22" s="1">
        <v>1</v>
      </c>
      <c r="AC22" s="1">
        <v>2</v>
      </c>
      <c r="AD22" s="1">
        <v>1</v>
      </c>
      <c r="AE22" s="1">
        <v>2</v>
      </c>
      <c r="AF22" s="1">
        <v>2</v>
      </c>
      <c r="AG22" s="5">
        <f t="shared" si="10"/>
        <v>9</v>
      </c>
      <c r="AH22" s="7">
        <f t="shared" si="11"/>
        <v>1.5</v>
      </c>
      <c r="AI22" s="12" t="str">
        <f t="shared" si="3"/>
        <v>І ур</v>
      </c>
      <c r="AJ22" s="6">
        <f t="shared" si="12"/>
        <v>23</v>
      </c>
      <c r="AK22" s="8">
        <f t="shared" si="13"/>
        <v>1.0952380952380953</v>
      </c>
      <c r="AL22" s="12" t="str">
        <f t="shared" si="4"/>
        <v>І ур</v>
      </c>
    </row>
    <row r="23" spans="2:38">
      <c r="B23" s="1">
        <v>15</v>
      </c>
      <c r="C23" s="1" t="s">
        <v>57</v>
      </c>
      <c r="D23" s="1">
        <v>2</v>
      </c>
      <c r="E23" s="1">
        <v>1</v>
      </c>
      <c r="F23" s="1">
        <v>1</v>
      </c>
      <c r="G23" s="1">
        <v>1</v>
      </c>
      <c r="H23" s="1">
        <v>1</v>
      </c>
      <c r="I23" s="5">
        <f t="shared" si="0"/>
        <v>6</v>
      </c>
      <c r="J23" s="7">
        <f t="shared" si="5"/>
        <v>1</v>
      </c>
      <c r="K23" s="12" t="e">
        <f>IF(#REF!="","",VLOOKUP(J23,$I$100:$J$102,2,TRUE))</f>
        <v>#REF!</v>
      </c>
      <c r="L23" s="1">
        <v>1</v>
      </c>
      <c r="M23" s="1">
        <v>1</v>
      </c>
      <c r="N23" s="1">
        <v>1</v>
      </c>
      <c r="O23" s="5">
        <f t="shared" si="6"/>
        <v>3</v>
      </c>
      <c r="P23" s="7">
        <f t="shared" si="7"/>
        <v>1</v>
      </c>
      <c r="Q23" s="12" t="str">
        <f t="shared" si="1"/>
        <v>І ур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5">
        <f t="shared" si="8"/>
        <v>6</v>
      </c>
      <c r="Y23" s="7">
        <f t="shared" si="9"/>
        <v>1</v>
      </c>
      <c r="Z23" s="12" t="str">
        <f t="shared" si="2"/>
        <v>І ур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5">
        <f t="shared" si="10"/>
        <v>6</v>
      </c>
      <c r="AH23" s="7">
        <f t="shared" si="11"/>
        <v>1</v>
      </c>
      <c r="AI23" s="12" t="str">
        <f t="shared" si="3"/>
        <v>І ур</v>
      </c>
      <c r="AJ23" s="6">
        <f t="shared" si="12"/>
        <v>21</v>
      </c>
      <c r="AK23" s="8">
        <f t="shared" si="13"/>
        <v>1</v>
      </c>
      <c r="AL23" s="12" t="str">
        <f t="shared" si="4"/>
        <v>І ур</v>
      </c>
    </row>
    <row r="24" spans="2:38">
      <c r="B24" s="1">
        <v>16</v>
      </c>
      <c r="C24" s="1" t="s">
        <v>58</v>
      </c>
      <c r="D24" s="1">
        <v>2</v>
      </c>
      <c r="E24" s="1">
        <v>1</v>
      </c>
      <c r="F24" s="1">
        <v>2</v>
      </c>
      <c r="G24" s="1">
        <v>1</v>
      </c>
      <c r="H24" s="1">
        <v>1</v>
      </c>
      <c r="I24" s="5">
        <f t="shared" si="0"/>
        <v>7</v>
      </c>
      <c r="J24" s="7">
        <f t="shared" si="5"/>
        <v>1.1666666666666667</v>
      </c>
      <c r="K24" s="12" t="e">
        <f>IF(#REF!="","",VLOOKUP(J24,$I$100:$J$102,2,TRUE))</f>
        <v>#REF!</v>
      </c>
      <c r="L24" s="1">
        <v>1</v>
      </c>
      <c r="M24" s="1">
        <v>2</v>
      </c>
      <c r="N24" s="1">
        <v>1</v>
      </c>
      <c r="O24" s="5">
        <f t="shared" si="6"/>
        <v>4</v>
      </c>
      <c r="P24" s="7">
        <f t="shared" si="7"/>
        <v>1.3333333333333333</v>
      </c>
      <c r="Q24" s="12" t="str">
        <f t="shared" si="1"/>
        <v>І ур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5">
        <f t="shared" si="8"/>
        <v>6</v>
      </c>
      <c r="Y24" s="7">
        <f t="shared" si="9"/>
        <v>1</v>
      </c>
      <c r="Z24" s="12" t="str">
        <f t="shared" si="2"/>
        <v>І ур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5">
        <f t="shared" si="10"/>
        <v>6</v>
      </c>
      <c r="AH24" s="7">
        <f t="shared" si="11"/>
        <v>1</v>
      </c>
      <c r="AI24" s="12" t="str">
        <f t="shared" si="3"/>
        <v>І ур</v>
      </c>
      <c r="AJ24" s="6">
        <f t="shared" si="12"/>
        <v>23</v>
      </c>
      <c r="AK24" s="8">
        <f t="shared" si="13"/>
        <v>1.0952380952380953</v>
      </c>
      <c r="AL24" s="12" t="str">
        <f t="shared" si="4"/>
        <v>І ур</v>
      </c>
    </row>
    <row r="25" spans="2:38">
      <c r="B25" s="1">
        <v>17</v>
      </c>
      <c r="C25" s="1" t="s">
        <v>59</v>
      </c>
      <c r="D25" s="1">
        <v>2</v>
      </c>
      <c r="E25" s="1">
        <v>1</v>
      </c>
      <c r="F25" s="1">
        <v>2</v>
      </c>
      <c r="G25" s="1">
        <v>1</v>
      </c>
      <c r="H25" s="1">
        <v>2</v>
      </c>
      <c r="I25" s="5">
        <f t="shared" si="0"/>
        <v>8</v>
      </c>
      <c r="J25" s="7">
        <f t="shared" si="5"/>
        <v>1.3333333333333333</v>
      </c>
      <c r="K25" s="12" t="e">
        <f>IF(#REF!="","",VLOOKUP(J25,$I$100:$J$102,2,TRUE))</f>
        <v>#REF!</v>
      </c>
      <c r="L25" s="1">
        <v>1</v>
      </c>
      <c r="M25" s="1">
        <v>1</v>
      </c>
      <c r="N25" s="1">
        <v>1</v>
      </c>
      <c r="O25" s="5">
        <f t="shared" si="6"/>
        <v>3</v>
      </c>
      <c r="P25" s="7">
        <f t="shared" si="7"/>
        <v>1</v>
      </c>
      <c r="Q25" s="12" t="str">
        <f t="shared" si="1"/>
        <v>І ур</v>
      </c>
      <c r="R25" s="1">
        <v>1</v>
      </c>
      <c r="S25" s="1">
        <v>2</v>
      </c>
      <c r="T25" s="1">
        <v>2</v>
      </c>
      <c r="U25" s="1">
        <v>1</v>
      </c>
      <c r="V25" s="1">
        <v>2</v>
      </c>
      <c r="W25" s="1">
        <v>2</v>
      </c>
      <c r="X25" s="5">
        <f t="shared" si="8"/>
        <v>10</v>
      </c>
      <c r="Y25" s="7">
        <f t="shared" si="9"/>
        <v>1.6666666666666667</v>
      </c>
      <c r="Z25" s="12" t="str">
        <f t="shared" si="2"/>
        <v>ІІ ур</v>
      </c>
      <c r="AA25" s="1">
        <v>1</v>
      </c>
      <c r="AB25" s="1">
        <v>2</v>
      </c>
      <c r="AC25" s="1">
        <v>2</v>
      </c>
      <c r="AD25" s="1">
        <v>2</v>
      </c>
      <c r="AE25" s="1">
        <v>2</v>
      </c>
      <c r="AF25" s="1">
        <v>2</v>
      </c>
      <c r="AG25" s="5">
        <f t="shared" si="10"/>
        <v>11</v>
      </c>
      <c r="AH25" s="7">
        <f t="shared" si="11"/>
        <v>1.8333333333333333</v>
      </c>
      <c r="AI25" s="12" t="str">
        <f t="shared" si="3"/>
        <v>ІІ ур</v>
      </c>
      <c r="AJ25" s="6">
        <f t="shared" si="12"/>
        <v>32</v>
      </c>
      <c r="AK25" s="8">
        <f t="shared" si="13"/>
        <v>1.5238095238095237</v>
      </c>
      <c r="AL25" s="12" t="str">
        <f t="shared" si="4"/>
        <v>І ур</v>
      </c>
    </row>
    <row r="26" spans="2:38">
      <c r="B26" s="1">
        <v>18</v>
      </c>
      <c r="C26" s="1" t="s">
        <v>60</v>
      </c>
      <c r="D26" s="1">
        <v>2</v>
      </c>
      <c r="E26" s="1">
        <v>1</v>
      </c>
      <c r="F26" s="1">
        <v>2</v>
      </c>
      <c r="G26" s="1">
        <v>1</v>
      </c>
      <c r="H26" s="1">
        <v>2</v>
      </c>
      <c r="I26" s="5">
        <f t="shared" si="0"/>
        <v>8</v>
      </c>
      <c r="J26" s="7">
        <f t="shared" si="5"/>
        <v>1.3333333333333333</v>
      </c>
      <c r="K26" s="12" t="e">
        <f>IF(#REF!="","",VLOOKUP(J26,$I$100:$J$102,2,TRUE))</f>
        <v>#REF!</v>
      </c>
      <c r="L26" s="1">
        <v>1</v>
      </c>
      <c r="M26" s="1">
        <v>1</v>
      </c>
      <c r="N26" s="1">
        <v>1</v>
      </c>
      <c r="O26" s="5">
        <f t="shared" si="6"/>
        <v>3</v>
      </c>
      <c r="P26" s="7">
        <f t="shared" si="7"/>
        <v>1</v>
      </c>
      <c r="Q26" s="12" t="str">
        <f t="shared" si="1"/>
        <v>І ур</v>
      </c>
      <c r="R26" s="1">
        <v>1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  <c r="X26" s="5">
        <f t="shared" si="8"/>
        <v>11</v>
      </c>
      <c r="Y26" s="7">
        <f t="shared" si="9"/>
        <v>1.8333333333333333</v>
      </c>
      <c r="Z26" s="12" t="str">
        <f t="shared" si="2"/>
        <v>ІІ ур</v>
      </c>
      <c r="AA26" s="1">
        <v>1</v>
      </c>
      <c r="AB26" s="1">
        <v>2</v>
      </c>
      <c r="AC26" s="1">
        <v>1</v>
      </c>
      <c r="AD26" s="1">
        <v>1</v>
      </c>
      <c r="AE26" s="1">
        <v>1</v>
      </c>
      <c r="AF26" s="1">
        <v>1</v>
      </c>
      <c r="AG26" s="5">
        <f t="shared" si="10"/>
        <v>7</v>
      </c>
      <c r="AH26" s="7">
        <f t="shared" si="11"/>
        <v>1.1666666666666667</v>
      </c>
      <c r="AI26" s="12" t="str">
        <f t="shared" si="3"/>
        <v>І ур</v>
      </c>
      <c r="AJ26" s="6">
        <f t="shared" si="12"/>
        <v>29</v>
      </c>
      <c r="AK26" s="8">
        <f t="shared" si="13"/>
        <v>1.3809523809523809</v>
      </c>
      <c r="AL26" s="12" t="str">
        <f t="shared" si="4"/>
        <v>І ур</v>
      </c>
    </row>
    <row r="27" spans="2:38">
      <c r="B27" s="1">
        <v>19</v>
      </c>
      <c r="C27" s="1" t="s">
        <v>61</v>
      </c>
      <c r="D27" s="1">
        <v>2</v>
      </c>
      <c r="E27" s="1">
        <v>1</v>
      </c>
      <c r="F27" s="1">
        <v>2</v>
      </c>
      <c r="G27" s="1">
        <v>1</v>
      </c>
      <c r="H27" s="1">
        <v>1</v>
      </c>
      <c r="I27" s="5">
        <f t="shared" si="0"/>
        <v>7</v>
      </c>
      <c r="J27" s="7">
        <f t="shared" si="5"/>
        <v>1.1666666666666667</v>
      </c>
      <c r="K27" s="12" t="e">
        <f>IF(#REF!="","",VLOOKUP(J27,$I$100:$J$102,2,TRUE))</f>
        <v>#REF!</v>
      </c>
      <c r="L27" s="1">
        <v>1</v>
      </c>
      <c r="M27" s="1">
        <v>2</v>
      </c>
      <c r="N27" s="1">
        <v>1</v>
      </c>
      <c r="O27" s="5">
        <f t="shared" si="6"/>
        <v>4</v>
      </c>
      <c r="P27" s="7">
        <f t="shared" si="7"/>
        <v>1.3333333333333333</v>
      </c>
      <c r="Q27" s="12" t="str">
        <f t="shared" si="1"/>
        <v>І ур</v>
      </c>
      <c r="R27" s="1">
        <v>1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5">
        <f t="shared" si="8"/>
        <v>11</v>
      </c>
      <c r="Y27" s="7">
        <f t="shared" si="9"/>
        <v>1.8333333333333333</v>
      </c>
      <c r="Z27" s="12" t="str">
        <f t="shared" si="2"/>
        <v>ІІ ур</v>
      </c>
      <c r="AA27" s="1">
        <v>1</v>
      </c>
      <c r="AB27" s="1">
        <v>1</v>
      </c>
      <c r="AC27" s="1">
        <v>2</v>
      </c>
      <c r="AD27" s="1">
        <v>1</v>
      </c>
      <c r="AE27" s="1">
        <v>2</v>
      </c>
      <c r="AF27" s="1">
        <v>1</v>
      </c>
      <c r="AG27" s="5">
        <f t="shared" si="10"/>
        <v>8</v>
      </c>
      <c r="AH27" s="7">
        <f t="shared" si="11"/>
        <v>1.3333333333333333</v>
      </c>
      <c r="AI27" s="12" t="str">
        <f t="shared" si="3"/>
        <v>І ур</v>
      </c>
      <c r="AJ27" s="6">
        <f t="shared" si="12"/>
        <v>30</v>
      </c>
      <c r="AK27" s="8">
        <f t="shared" si="13"/>
        <v>1.4285714285714286</v>
      </c>
      <c r="AL27" s="12" t="str">
        <f t="shared" si="4"/>
        <v>І ур</v>
      </c>
    </row>
    <row r="28" spans="2:38">
      <c r="B28" s="1">
        <v>20</v>
      </c>
      <c r="C28" s="1" t="s">
        <v>62</v>
      </c>
      <c r="D28" s="1">
        <v>2</v>
      </c>
      <c r="E28" s="1">
        <v>2</v>
      </c>
      <c r="F28" s="1">
        <v>1</v>
      </c>
      <c r="G28" s="1">
        <v>1</v>
      </c>
      <c r="H28" s="1">
        <v>1</v>
      </c>
      <c r="I28" s="5">
        <f t="shared" si="0"/>
        <v>7</v>
      </c>
      <c r="J28" s="7">
        <f t="shared" si="5"/>
        <v>1.1666666666666667</v>
      </c>
      <c r="K28" s="12" t="e">
        <f>IF(#REF!="","",VLOOKUP(J28,$I$100:$J$102,2,TRUE))</f>
        <v>#REF!</v>
      </c>
      <c r="L28" s="1">
        <v>1</v>
      </c>
      <c r="M28" s="1">
        <v>1</v>
      </c>
      <c r="N28" s="1">
        <v>1</v>
      </c>
      <c r="O28" s="5">
        <f t="shared" si="6"/>
        <v>3</v>
      </c>
      <c r="P28" s="7">
        <f t="shared" si="7"/>
        <v>1</v>
      </c>
      <c r="Q28" s="12" t="str">
        <f t="shared" si="1"/>
        <v>І ур</v>
      </c>
      <c r="R28" s="1">
        <v>1</v>
      </c>
      <c r="S28" s="1">
        <v>2</v>
      </c>
      <c r="T28" s="1">
        <v>2</v>
      </c>
      <c r="U28" s="1">
        <v>2</v>
      </c>
      <c r="V28" s="1">
        <v>2</v>
      </c>
      <c r="W28" s="1">
        <v>2</v>
      </c>
      <c r="X28" s="5">
        <f t="shared" si="8"/>
        <v>11</v>
      </c>
      <c r="Y28" s="7">
        <f t="shared" si="9"/>
        <v>1.8333333333333333</v>
      </c>
      <c r="Z28" s="12" t="str">
        <f t="shared" si="2"/>
        <v>ІІ ур</v>
      </c>
      <c r="AA28" s="1">
        <v>1</v>
      </c>
      <c r="AB28" s="1">
        <v>2</v>
      </c>
      <c r="AC28" s="1">
        <v>2</v>
      </c>
      <c r="AD28" s="1">
        <v>1</v>
      </c>
      <c r="AE28" s="1">
        <v>1</v>
      </c>
      <c r="AF28" s="1">
        <v>1</v>
      </c>
      <c r="AG28" s="5">
        <f t="shared" si="10"/>
        <v>8</v>
      </c>
      <c r="AH28" s="7">
        <f t="shared" si="11"/>
        <v>1.3333333333333333</v>
      </c>
      <c r="AI28" s="12" t="str">
        <f t="shared" si="3"/>
        <v>І ур</v>
      </c>
      <c r="AJ28" s="6">
        <f t="shared" si="12"/>
        <v>29</v>
      </c>
      <c r="AK28" s="8">
        <f t="shared" si="13"/>
        <v>1.3809523809523809</v>
      </c>
      <c r="AL28" s="12" t="str">
        <f t="shared" si="4"/>
        <v>І ур</v>
      </c>
    </row>
    <row r="29" spans="2:38">
      <c r="B29" s="1">
        <v>21</v>
      </c>
      <c r="C29" s="1" t="s">
        <v>63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5">
        <f t="shared" si="0"/>
        <v>5</v>
      </c>
      <c r="J29" s="7">
        <f t="shared" si="5"/>
        <v>0.83333333333333337</v>
      </c>
      <c r="K29" s="12" t="e">
        <f>IF(#REF!="","",VLOOKUP(J29,$I$100:$J$102,2,TRUE))</f>
        <v>#REF!</v>
      </c>
      <c r="L29" s="1">
        <v>1</v>
      </c>
      <c r="M29" s="1">
        <v>1</v>
      </c>
      <c r="N29" s="1">
        <v>1</v>
      </c>
      <c r="O29" s="5">
        <f t="shared" si="6"/>
        <v>3</v>
      </c>
      <c r="P29" s="7">
        <f t="shared" si="7"/>
        <v>1</v>
      </c>
      <c r="Q29" s="12" t="str">
        <f t="shared" si="1"/>
        <v>І ур</v>
      </c>
      <c r="R29" s="1">
        <v>1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  <c r="X29" s="5">
        <f t="shared" si="8"/>
        <v>11</v>
      </c>
      <c r="Y29" s="7">
        <f t="shared" si="9"/>
        <v>1.8333333333333333</v>
      </c>
      <c r="Z29" s="12" t="str">
        <f t="shared" si="2"/>
        <v>ІІ ур</v>
      </c>
      <c r="AA29" s="1">
        <v>1</v>
      </c>
      <c r="AB29" s="1">
        <v>1</v>
      </c>
      <c r="AC29" s="1">
        <v>1</v>
      </c>
      <c r="AD29" s="1">
        <v>12</v>
      </c>
      <c r="AE29" s="1">
        <v>2</v>
      </c>
      <c r="AF29" s="1">
        <v>2</v>
      </c>
      <c r="AG29" s="5">
        <f t="shared" si="10"/>
        <v>19</v>
      </c>
      <c r="AH29" s="7">
        <f t="shared" si="11"/>
        <v>3.1666666666666665</v>
      </c>
      <c r="AI29" s="12" t="str">
        <f t="shared" si="3"/>
        <v>ІІІ ур</v>
      </c>
      <c r="AJ29" s="6">
        <f t="shared" si="12"/>
        <v>38</v>
      </c>
      <c r="AK29" s="8">
        <f t="shared" si="13"/>
        <v>1.8095238095238095</v>
      </c>
      <c r="AL29" s="12" t="str">
        <f t="shared" si="4"/>
        <v>ІІ ур</v>
      </c>
    </row>
    <row r="30" spans="2:38">
      <c r="B30" s="1">
        <v>22</v>
      </c>
      <c r="C30" s="1" t="s">
        <v>64</v>
      </c>
      <c r="D30" s="1">
        <v>2</v>
      </c>
      <c r="E30" s="1">
        <v>1</v>
      </c>
      <c r="F30" s="1">
        <v>1</v>
      </c>
      <c r="G30" s="1">
        <v>1</v>
      </c>
      <c r="H30" s="1">
        <v>1</v>
      </c>
      <c r="I30" s="5">
        <f t="shared" si="0"/>
        <v>6</v>
      </c>
      <c r="J30" s="7">
        <f t="shared" si="5"/>
        <v>1</v>
      </c>
      <c r="K30" s="12" t="e">
        <f>IF(#REF!="","",VLOOKUP(J30,$I$100:$J$102,2,TRUE))</f>
        <v>#REF!</v>
      </c>
      <c r="L30" s="1">
        <v>1</v>
      </c>
      <c r="M30" s="1">
        <v>2</v>
      </c>
      <c r="N30" s="1">
        <v>1</v>
      </c>
      <c r="O30" s="5">
        <f t="shared" si="6"/>
        <v>4</v>
      </c>
      <c r="P30" s="7">
        <f t="shared" si="7"/>
        <v>1.3333333333333333</v>
      </c>
      <c r="Q30" s="12" t="str">
        <f t="shared" si="1"/>
        <v>І ур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5">
        <f t="shared" si="8"/>
        <v>6</v>
      </c>
      <c r="Y30" s="7">
        <f t="shared" si="9"/>
        <v>1</v>
      </c>
      <c r="Z30" s="12" t="str">
        <f t="shared" si="2"/>
        <v>І ур</v>
      </c>
      <c r="AA30" s="1">
        <v>1</v>
      </c>
      <c r="AB30" s="1">
        <v>2</v>
      </c>
      <c r="AC30" s="1">
        <v>1</v>
      </c>
      <c r="AD30" s="1">
        <v>1</v>
      </c>
      <c r="AE30" s="1">
        <v>1</v>
      </c>
      <c r="AF30" s="1">
        <v>1</v>
      </c>
      <c r="AG30" s="5">
        <f t="shared" si="10"/>
        <v>7</v>
      </c>
      <c r="AH30" s="7">
        <f t="shared" si="11"/>
        <v>1.1666666666666667</v>
      </c>
      <c r="AI30" s="12" t="str">
        <f t="shared" si="3"/>
        <v>І ур</v>
      </c>
      <c r="AJ30" s="6">
        <f t="shared" si="12"/>
        <v>23</v>
      </c>
      <c r="AK30" s="8">
        <f t="shared" si="13"/>
        <v>1.0952380952380953</v>
      </c>
      <c r="AL30" s="12" t="str">
        <f t="shared" si="4"/>
        <v>І ур</v>
      </c>
    </row>
    <row r="31" spans="2:38">
      <c r="B31" s="1">
        <v>23</v>
      </c>
      <c r="C31" s="1" t="s">
        <v>65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5">
        <f t="shared" si="0"/>
        <v>5</v>
      </c>
      <c r="J31" s="7">
        <f t="shared" si="5"/>
        <v>0.83333333333333337</v>
      </c>
      <c r="K31" s="12" t="e">
        <f>IF(#REF!="","",VLOOKUP(J31,$I$100:$J$102,2,TRUE))</f>
        <v>#REF!</v>
      </c>
      <c r="L31" s="1">
        <v>1</v>
      </c>
      <c r="M31" s="1">
        <v>1</v>
      </c>
      <c r="N31" s="1">
        <v>1</v>
      </c>
      <c r="O31" s="5">
        <f t="shared" si="6"/>
        <v>3</v>
      </c>
      <c r="P31" s="7">
        <f t="shared" si="7"/>
        <v>1</v>
      </c>
      <c r="Q31" s="12" t="str">
        <f t="shared" si="1"/>
        <v>І ур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5">
        <f t="shared" si="8"/>
        <v>6</v>
      </c>
      <c r="Y31" s="7">
        <f t="shared" si="9"/>
        <v>1</v>
      </c>
      <c r="Z31" s="12" t="str">
        <f t="shared" si="2"/>
        <v>І ур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5">
        <f t="shared" si="10"/>
        <v>6</v>
      </c>
      <c r="AH31" s="7">
        <f t="shared" si="11"/>
        <v>1</v>
      </c>
      <c r="AI31" s="12" t="str">
        <f t="shared" si="3"/>
        <v>І ур</v>
      </c>
      <c r="AJ31" s="6">
        <f t="shared" si="12"/>
        <v>20</v>
      </c>
      <c r="AK31" s="8">
        <f t="shared" si="13"/>
        <v>0.95238095238095233</v>
      </c>
      <c r="AL31" s="12" t="e">
        <f t="shared" si="4"/>
        <v>#N/A</v>
      </c>
    </row>
    <row r="32" spans="2:38">
      <c r="B32" s="1">
        <v>24</v>
      </c>
      <c r="C32" s="1" t="s">
        <v>66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5">
        <f t="shared" si="0"/>
        <v>5</v>
      </c>
      <c r="J32" s="7">
        <f t="shared" si="5"/>
        <v>0.83333333333333337</v>
      </c>
      <c r="K32" s="12" t="e">
        <f>IF(#REF!="","",VLOOKUP(J32,$I$100:$J$102,2,TRUE))</f>
        <v>#REF!</v>
      </c>
      <c r="L32" s="1">
        <v>1</v>
      </c>
      <c r="M32" s="1">
        <v>2</v>
      </c>
      <c r="N32" s="1">
        <v>1</v>
      </c>
      <c r="O32" s="5">
        <f t="shared" si="6"/>
        <v>4</v>
      </c>
      <c r="P32" s="7">
        <f t="shared" si="7"/>
        <v>1.3333333333333333</v>
      </c>
      <c r="Q32" s="12" t="str">
        <f t="shared" si="1"/>
        <v>І ур</v>
      </c>
      <c r="R32" s="1">
        <v>1</v>
      </c>
      <c r="S32" s="1">
        <v>2</v>
      </c>
      <c r="T32" s="1">
        <v>1</v>
      </c>
      <c r="U32" s="1">
        <v>1</v>
      </c>
      <c r="V32" s="1">
        <v>2</v>
      </c>
      <c r="W32" s="1">
        <v>1</v>
      </c>
      <c r="X32" s="5">
        <f t="shared" si="8"/>
        <v>8</v>
      </c>
      <c r="Y32" s="7">
        <f t="shared" si="9"/>
        <v>1.3333333333333333</v>
      </c>
      <c r="Z32" s="12" t="str">
        <f t="shared" si="2"/>
        <v>І ур</v>
      </c>
      <c r="AA32" s="1">
        <v>1</v>
      </c>
      <c r="AB32" s="1">
        <v>2</v>
      </c>
      <c r="AC32" s="1">
        <v>1</v>
      </c>
      <c r="AD32" s="1">
        <v>1</v>
      </c>
      <c r="AE32" s="1">
        <v>1</v>
      </c>
      <c r="AF32" s="1">
        <v>1</v>
      </c>
      <c r="AG32" s="5">
        <f t="shared" si="10"/>
        <v>7</v>
      </c>
      <c r="AH32" s="7">
        <f t="shared" si="11"/>
        <v>1.1666666666666667</v>
      </c>
      <c r="AI32" s="12" t="str">
        <f t="shared" si="3"/>
        <v>І ур</v>
      </c>
      <c r="AJ32" s="6">
        <f t="shared" si="12"/>
        <v>24</v>
      </c>
      <c r="AK32" s="8">
        <f t="shared" si="13"/>
        <v>1.1428571428571428</v>
      </c>
      <c r="AL32" s="12" t="str">
        <f t="shared" si="4"/>
        <v>І ур</v>
      </c>
    </row>
    <row r="33" spans="2:38">
      <c r="B33" s="1">
        <v>25</v>
      </c>
      <c r="C33" s="1" t="s">
        <v>67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5">
        <f t="shared" si="0"/>
        <v>10</v>
      </c>
      <c r="J33" s="7">
        <f t="shared" si="5"/>
        <v>1.6666666666666667</v>
      </c>
      <c r="K33" s="12" t="e">
        <f>IF(#REF!="","",VLOOKUP(J33,$I$100:$J$102,2,TRUE))</f>
        <v>#REF!</v>
      </c>
      <c r="L33" s="1">
        <v>1</v>
      </c>
      <c r="M33" s="1">
        <v>2</v>
      </c>
      <c r="N33" s="1">
        <v>1</v>
      </c>
      <c r="O33" s="5">
        <f t="shared" si="6"/>
        <v>4</v>
      </c>
      <c r="P33" s="7">
        <f t="shared" si="7"/>
        <v>1.3333333333333333</v>
      </c>
      <c r="Q33" s="12" t="str">
        <f t="shared" si="1"/>
        <v>І ур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5">
        <f t="shared" si="8"/>
        <v>6</v>
      </c>
      <c r="Y33" s="7">
        <f t="shared" si="9"/>
        <v>1</v>
      </c>
      <c r="Z33" s="12" t="str">
        <f t="shared" si="2"/>
        <v>І ур</v>
      </c>
      <c r="AA33" s="1">
        <v>1</v>
      </c>
      <c r="AB33" s="1">
        <v>2</v>
      </c>
      <c r="AC33" s="1">
        <v>1</v>
      </c>
      <c r="AD33" s="1">
        <v>1</v>
      </c>
      <c r="AE33" s="1">
        <v>2</v>
      </c>
      <c r="AF33" s="1">
        <v>1</v>
      </c>
      <c r="AG33" s="5">
        <f t="shared" si="10"/>
        <v>8</v>
      </c>
      <c r="AH33" s="7">
        <f t="shared" si="11"/>
        <v>1.3333333333333333</v>
      </c>
      <c r="AI33" s="12" t="str">
        <f t="shared" si="3"/>
        <v>І ур</v>
      </c>
      <c r="AJ33" s="6">
        <f t="shared" si="12"/>
        <v>28</v>
      </c>
      <c r="AK33" s="8">
        <f t="shared" si="13"/>
        <v>1.3333333333333333</v>
      </c>
      <c r="AL33" s="12" t="str">
        <f t="shared" si="4"/>
        <v>І ур</v>
      </c>
    </row>
    <row r="34" spans="2:38">
      <c r="B34" s="1">
        <v>26</v>
      </c>
      <c r="C34" s="1" t="s">
        <v>68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5">
        <f t="shared" si="0"/>
        <v>5</v>
      </c>
      <c r="J34" s="7">
        <f t="shared" si="5"/>
        <v>0.83333333333333337</v>
      </c>
      <c r="K34" s="12" t="e">
        <f>IF(#REF!="","",VLOOKUP(J34,$I$100:$J$102,2,TRUE))</f>
        <v>#REF!</v>
      </c>
      <c r="L34" s="1">
        <v>1</v>
      </c>
      <c r="M34" s="1">
        <v>2</v>
      </c>
      <c r="N34" s="1">
        <v>0</v>
      </c>
      <c r="O34" s="5">
        <f t="shared" si="6"/>
        <v>3</v>
      </c>
      <c r="P34" s="7">
        <f t="shared" si="7"/>
        <v>1</v>
      </c>
      <c r="Q34" s="12" t="str">
        <f t="shared" si="1"/>
        <v>І ур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5">
        <f t="shared" si="8"/>
        <v>6</v>
      </c>
      <c r="Y34" s="7">
        <f t="shared" si="9"/>
        <v>1</v>
      </c>
      <c r="Z34" s="12" t="str">
        <f t="shared" si="2"/>
        <v>І ур</v>
      </c>
      <c r="AA34" s="1">
        <v>1</v>
      </c>
      <c r="AB34" s="1">
        <v>2</v>
      </c>
      <c r="AC34" s="1">
        <v>2</v>
      </c>
      <c r="AD34" s="1">
        <v>1</v>
      </c>
      <c r="AE34" s="1">
        <v>2</v>
      </c>
      <c r="AF34" s="1">
        <v>1</v>
      </c>
      <c r="AG34" s="5">
        <f t="shared" si="10"/>
        <v>9</v>
      </c>
      <c r="AH34" s="7">
        <f t="shared" si="11"/>
        <v>1.5</v>
      </c>
      <c r="AI34" s="12" t="str">
        <f t="shared" si="3"/>
        <v>І ур</v>
      </c>
      <c r="AJ34" s="6">
        <f t="shared" si="12"/>
        <v>23</v>
      </c>
      <c r="AK34" s="8">
        <f t="shared" si="13"/>
        <v>1.0952380952380953</v>
      </c>
      <c r="AL34" s="12" t="str">
        <f t="shared" si="4"/>
        <v>І ур</v>
      </c>
    </row>
    <row r="35" spans="2:38">
      <c r="B35" s="1">
        <v>27</v>
      </c>
      <c r="C35" s="1" t="s">
        <v>69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5">
        <f t="shared" si="0"/>
        <v>5</v>
      </c>
      <c r="J35" s="7">
        <f t="shared" si="5"/>
        <v>0.83333333333333337</v>
      </c>
      <c r="K35" s="12" t="e">
        <f>IF(#REF!="","",VLOOKUP(J35,$I$100:$J$102,2,TRUE))</f>
        <v>#REF!</v>
      </c>
      <c r="L35" s="1">
        <v>1</v>
      </c>
      <c r="M35" s="1">
        <v>1</v>
      </c>
      <c r="N35" s="1">
        <v>1</v>
      </c>
      <c r="O35" s="5">
        <f t="shared" si="6"/>
        <v>3</v>
      </c>
      <c r="P35" s="7">
        <f t="shared" si="7"/>
        <v>1</v>
      </c>
      <c r="Q35" s="12" t="str">
        <f t="shared" si="1"/>
        <v>І ур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5">
        <f t="shared" si="8"/>
        <v>6</v>
      </c>
      <c r="Y35" s="7">
        <f t="shared" si="9"/>
        <v>1</v>
      </c>
      <c r="Z35" s="12" t="str">
        <f t="shared" si="2"/>
        <v>І ур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5">
        <f t="shared" si="10"/>
        <v>6</v>
      </c>
      <c r="AH35" s="7">
        <f t="shared" si="11"/>
        <v>1</v>
      </c>
      <c r="AI35" s="12" t="str">
        <f t="shared" si="3"/>
        <v>І ур</v>
      </c>
      <c r="AJ35" s="6">
        <f t="shared" si="12"/>
        <v>20</v>
      </c>
      <c r="AK35" s="8">
        <f t="shared" si="13"/>
        <v>0.95238095238095233</v>
      </c>
      <c r="AL35" s="12" t="e">
        <f t="shared" si="4"/>
        <v>#N/A</v>
      </c>
    </row>
    <row r="36" spans="2:38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5">
        <f t="shared" si="0"/>
        <v>0</v>
      </c>
      <c r="J36" s="7">
        <f t="shared" si="5"/>
        <v>0</v>
      </c>
      <c r="K36" s="12" t="e">
        <f>IF(#REF!="","",VLOOKUP(J36,$I$100:$J$102,2,TRUE))</f>
        <v>#REF!</v>
      </c>
      <c r="L36" s="1">
        <v>0</v>
      </c>
      <c r="M36" s="1">
        <v>0</v>
      </c>
      <c r="N36" s="1">
        <v>0</v>
      </c>
      <c r="O36" s="5">
        <f t="shared" si="6"/>
        <v>0</v>
      </c>
      <c r="P36" s="7">
        <f t="shared" si="7"/>
        <v>0</v>
      </c>
      <c r="Q36" s="12" t="e">
        <f t="shared" si="1"/>
        <v>#N/A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5">
        <f t="shared" si="8"/>
        <v>0</v>
      </c>
      <c r="Y36" s="7">
        <f t="shared" si="9"/>
        <v>0</v>
      </c>
      <c r="Z36" s="12" t="e">
        <f t="shared" si="2"/>
        <v>#N/A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5">
        <f t="shared" si="10"/>
        <v>0</v>
      </c>
      <c r="AH36" s="7">
        <f t="shared" si="11"/>
        <v>0</v>
      </c>
      <c r="AI36" s="12" t="e">
        <f t="shared" si="3"/>
        <v>#N/A</v>
      </c>
      <c r="AJ36" s="6">
        <f t="shared" si="12"/>
        <v>0</v>
      </c>
      <c r="AK36" s="8">
        <f t="shared" si="13"/>
        <v>0</v>
      </c>
      <c r="AL36" s="12" t="e">
        <f t="shared" si="4"/>
        <v>#N/A</v>
      </c>
    </row>
    <row r="37" spans="2:38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5">
        <f t="shared" si="0"/>
        <v>0</v>
      </c>
      <c r="J37" s="7">
        <f t="shared" si="5"/>
        <v>0</v>
      </c>
      <c r="K37" s="12" t="e">
        <f>IF(#REF!="","",VLOOKUP(J37,$I$100:$J$102,2,TRUE))</f>
        <v>#REF!</v>
      </c>
      <c r="L37" s="1">
        <v>0</v>
      </c>
      <c r="M37" s="1">
        <v>0</v>
      </c>
      <c r="N37" s="1">
        <v>0</v>
      </c>
      <c r="O37" s="5">
        <f t="shared" si="6"/>
        <v>0</v>
      </c>
      <c r="P37" s="7">
        <f t="shared" si="7"/>
        <v>0</v>
      </c>
      <c r="Q37" s="12" t="e">
        <f t="shared" si="1"/>
        <v>#N/A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5">
        <f t="shared" si="8"/>
        <v>0</v>
      </c>
      <c r="Y37" s="7">
        <f t="shared" si="9"/>
        <v>0</v>
      </c>
      <c r="Z37" s="12" t="e">
        <f t="shared" si="2"/>
        <v>#N/A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5">
        <f t="shared" si="10"/>
        <v>0</v>
      </c>
      <c r="AH37" s="7">
        <f t="shared" si="11"/>
        <v>0</v>
      </c>
      <c r="AI37" s="12" t="e">
        <f t="shared" si="3"/>
        <v>#N/A</v>
      </c>
      <c r="AJ37" s="6">
        <f t="shared" si="12"/>
        <v>0</v>
      </c>
      <c r="AK37" s="8">
        <f t="shared" si="13"/>
        <v>0</v>
      </c>
      <c r="AL37" s="12" t="e">
        <f t="shared" si="4"/>
        <v>#N/A</v>
      </c>
    </row>
    <row r="38" spans="2:38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5">
        <f t="shared" si="0"/>
        <v>0</v>
      </c>
      <c r="J38" s="7">
        <f>I38/6</f>
        <v>0</v>
      </c>
      <c r="K38" s="12" t="e">
        <f>IF(#REF!="","",VLOOKUP(J38,$I$100:$J$102,2,TRUE))</f>
        <v>#REF!</v>
      </c>
      <c r="L38" s="1">
        <v>0</v>
      </c>
      <c r="M38" s="1">
        <v>0</v>
      </c>
      <c r="N38" s="1">
        <v>0</v>
      </c>
      <c r="O38" s="5">
        <f>SUM(L38:N38)</f>
        <v>0</v>
      </c>
      <c r="P38" s="7">
        <f>O38/3</f>
        <v>0</v>
      </c>
      <c r="Q38" s="12" t="e">
        <f t="shared" si="1"/>
        <v>#N/A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5">
        <f>SUM(R38:W38)</f>
        <v>0</v>
      </c>
      <c r="Y38" s="7">
        <f>X38/6</f>
        <v>0</v>
      </c>
      <c r="Z38" s="12" t="e">
        <f t="shared" si="2"/>
        <v>#N/A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5">
        <f>SUM(AA38:AF38)</f>
        <v>0</v>
      </c>
      <c r="AH38" s="7">
        <f>AG38/6</f>
        <v>0</v>
      </c>
      <c r="AI38" s="12" t="e">
        <f t="shared" si="3"/>
        <v>#N/A</v>
      </c>
      <c r="AJ38" s="6">
        <f>I38+O38+X38+AG38</f>
        <v>0</v>
      </c>
      <c r="AK38" s="8">
        <f>AJ38/21</f>
        <v>0</v>
      </c>
      <c r="AL38" s="12" t="e">
        <f t="shared" si="4"/>
        <v>#N/A</v>
      </c>
    </row>
    <row r="39" spans="2:38">
      <c r="B39" s="25"/>
      <c r="C39" s="40"/>
      <c r="D39" s="21"/>
      <c r="E39" s="21"/>
      <c r="F39" s="21"/>
      <c r="G39" s="21"/>
      <c r="H39" s="21"/>
      <c r="I39" s="22"/>
      <c r="J39" s="1" t="s">
        <v>12</v>
      </c>
      <c r="K39" s="10" t="s">
        <v>8</v>
      </c>
      <c r="L39" s="20"/>
      <c r="M39" s="21"/>
      <c r="N39" s="21"/>
      <c r="O39" s="22"/>
      <c r="P39" s="1" t="s">
        <v>12</v>
      </c>
      <c r="Q39" s="10" t="s">
        <v>8</v>
      </c>
      <c r="R39" s="20"/>
      <c r="S39" s="21"/>
      <c r="T39" s="21"/>
      <c r="U39" s="21"/>
      <c r="V39" s="21"/>
      <c r="W39" s="21"/>
      <c r="X39" s="22"/>
      <c r="Y39" s="1" t="s">
        <v>12</v>
      </c>
      <c r="Z39" s="10" t="s">
        <v>8</v>
      </c>
      <c r="AA39" s="20"/>
      <c r="AB39" s="21"/>
      <c r="AC39" s="21"/>
      <c r="AD39" s="21"/>
      <c r="AE39" s="21"/>
      <c r="AF39" s="21"/>
      <c r="AG39" s="22"/>
      <c r="AH39" s="1" t="s">
        <v>12</v>
      </c>
      <c r="AI39" s="10" t="s">
        <v>8</v>
      </c>
      <c r="AJ39" s="2"/>
      <c r="AK39" s="2"/>
      <c r="AL39" s="2"/>
    </row>
    <row r="40" spans="2:38">
      <c r="B40" s="26"/>
      <c r="C40" s="41"/>
      <c r="D40" s="21"/>
      <c r="E40" s="21"/>
      <c r="F40" s="21"/>
      <c r="G40" s="21"/>
      <c r="H40" s="21"/>
      <c r="I40" s="22"/>
      <c r="J40" s="9">
        <v>27</v>
      </c>
      <c r="K40" s="9">
        <v>100</v>
      </c>
      <c r="L40" s="20" t="s">
        <v>16</v>
      </c>
      <c r="M40" s="21"/>
      <c r="N40" s="21"/>
      <c r="O40" s="22"/>
      <c r="P40" s="9">
        <v>27</v>
      </c>
      <c r="Q40" s="9">
        <v>100</v>
      </c>
      <c r="R40" s="20" t="s">
        <v>16</v>
      </c>
      <c r="S40" s="21"/>
      <c r="T40" s="21"/>
      <c r="U40" s="21"/>
      <c r="V40" s="21"/>
      <c r="W40" s="21"/>
      <c r="X40" s="22"/>
      <c r="Y40" s="9">
        <v>27</v>
      </c>
      <c r="Z40" s="9">
        <v>100</v>
      </c>
      <c r="AA40" s="20" t="s">
        <v>16</v>
      </c>
      <c r="AB40" s="21"/>
      <c r="AC40" s="21"/>
      <c r="AD40" s="21"/>
      <c r="AE40" s="21"/>
      <c r="AF40" s="21"/>
      <c r="AG40" s="22"/>
      <c r="AH40" s="9">
        <v>27</v>
      </c>
      <c r="AI40" s="9">
        <v>100</v>
      </c>
      <c r="AJ40" s="2"/>
      <c r="AK40" s="2"/>
      <c r="AL40" s="2"/>
    </row>
    <row r="41" spans="2:38">
      <c r="B41" s="26"/>
      <c r="C41" s="41"/>
      <c r="D41" s="21"/>
      <c r="E41" s="21"/>
      <c r="F41" s="21"/>
      <c r="G41" s="21"/>
      <c r="H41" s="21"/>
      <c r="I41" s="22"/>
      <c r="J41" s="11">
        <f>COUNTIF(K9:K38,"І ур")</f>
        <v>0</v>
      </c>
      <c r="K41" s="3">
        <f>(J41/J40)*100</f>
        <v>0</v>
      </c>
      <c r="L41" s="20" t="s">
        <v>17</v>
      </c>
      <c r="M41" s="21"/>
      <c r="N41" s="21"/>
      <c r="O41" s="22"/>
      <c r="P41" s="11">
        <f>COUNTIF(Q9:Q38,"І ур")</f>
        <v>25</v>
      </c>
      <c r="Q41" s="3">
        <f>(P41/P40)*100</f>
        <v>92.592592592592595</v>
      </c>
      <c r="R41" s="20" t="s">
        <v>17</v>
      </c>
      <c r="S41" s="21"/>
      <c r="T41" s="21"/>
      <c r="U41" s="21"/>
      <c r="V41" s="21"/>
      <c r="W41" s="21"/>
      <c r="X41" s="22"/>
      <c r="Y41" s="11">
        <f>COUNTIF(Z9:Z38,"І ур")</f>
        <v>19</v>
      </c>
      <c r="Z41" s="3">
        <f>(Y41/Y40)*100</f>
        <v>70.370370370370367</v>
      </c>
      <c r="AA41" s="20" t="s">
        <v>17</v>
      </c>
      <c r="AB41" s="21"/>
      <c r="AC41" s="21"/>
      <c r="AD41" s="21"/>
      <c r="AE41" s="21"/>
      <c r="AF41" s="21"/>
      <c r="AG41" s="22"/>
      <c r="AH41" s="11">
        <f>COUNTIF(AI9:AI38,"І ур")</f>
        <v>24</v>
      </c>
      <c r="AI41" s="3">
        <f>(AH41/AH40)*100</f>
        <v>88.888888888888886</v>
      </c>
      <c r="AJ41" s="2"/>
      <c r="AK41" s="2"/>
      <c r="AL41" s="2"/>
    </row>
    <row r="42" spans="2:38">
      <c r="B42" s="26"/>
      <c r="C42" s="41"/>
      <c r="D42" s="21"/>
      <c r="E42" s="21"/>
      <c r="F42" s="21"/>
      <c r="G42" s="21"/>
      <c r="H42" s="21"/>
      <c r="I42" s="22"/>
      <c r="J42" s="11">
        <f>COUNTIF(K9:K38,"ІІ ур")</f>
        <v>0</v>
      </c>
      <c r="K42" s="3">
        <f>(J42/J40)*100</f>
        <v>0</v>
      </c>
      <c r="L42" s="20" t="s">
        <v>18</v>
      </c>
      <c r="M42" s="21"/>
      <c r="N42" s="21"/>
      <c r="O42" s="22"/>
      <c r="P42" s="11">
        <f>COUNTIF(Q9:Q38,"ІІ ур")</f>
        <v>2</v>
      </c>
      <c r="Q42" s="3">
        <f>(P42/P40)*100</f>
        <v>7.4074074074074066</v>
      </c>
      <c r="R42" s="20" t="s">
        <v>18</v>
      </c>
      <c r="S42" s="21"/>
      <c r="T42" s="21"/>
      <c r="U42" s="21"/>
      <c r="V42" s="21"/>
      <c r="W42" s="21"/>
      <c r="X42" s="22"/>
      <c r="Y42" s="11">
        <f>COUNTIF(Z9:Z38,"ІІ ур")</f>
        <v>8</v>
      </c>
      <c r="Z42" s="3">
        <f>(Y42/Y40)*100</f>
        <v>29.629629629629626</v>
      </c>
      <c r="AA42" s="20" t="s">
        <v>18</v>
      </c>
      <c r="AB42" s="21"/>
      <c r="AC42" s="21"/>
      <c r="AD42" s="21"/>
      <c r="AE42" s="21"/>
      <c r="AF42" s="21"/>
      <c r="AG42" s="22"/>
      <c r="AH42" s="11">
        <f>COUNTIF(AI9:AI38,"ІІ ур")</f>
        <v>2</v>
      </c>
      <c r="AI42" s="3">
        <f>(AH42/AH40)*100</f>
        <v>7.4074074074074066</v>
      </c>
      <c r="AJ42" s="2"/>
      <c r="AK42" s="2"/>
      <c r="AL42" s="2"/>
    </row>
    <row r="43" spans="2:38">
      <c r="B43" s="26"/>
      <c r="C43" s="41"/>
      <c r="D43" s="21"/>
      <c r="E43" s="21"/>
      <c r="F43" s="21"/>
      <c r="G43" s="21"/>
      <c r="H43" s="21"/>
      <c r="I43" s="22"/>
      <c r="J43" s="11">
        <f>COUNTIF(K9:K38,"ІІІ ур")</f>
        <v>0</v>
      </c>
      <c r="K43" s="3">
        <f>(J43/J40)*100</f>
        <v>0</v>
      </c>
      <c r="L43" s="20" t="s">
        <v>19</v>
      </c>
      <c r="M43" s="21"/>
      <c r="N43" s="21"/>
      <c r="O43" s="22"/>
      <c r="P43" s="11">
        <f>COUNTIF(Q9:Q38,"ІІІ ур")</f>
        <v>0</v>
      </c>
      <c r="Q43" s="3">
        <f>(P43/P40)*100</f>
        <v>0</v>
      </c>
      <c r="R43" s="20" t="s">
        <v>19</v>
      </c>
      <c r="S43" s="21"/>
      <c r="T43" s="21"/>
      <c r="U43" s="21"/>
      <c r="V43" s="21"/>
      <c r="W43" s="21"/>
      <c r="X43" s="22"/>
      <c r="Y43" s="11">
        <f>COUNTIF(Z9:Z38,"ІІІ ур")</f>
        <v>0</v>
      </c>
      <c r="Z43" s="3">
        <f>(Y43/Y40)*100</f>
        <v>0</v>
      </c>
      <c r="AA43" s="20" t="s">
        <v>19</v>
      </c>
      <c r="AB43" s="21"/>
      <c r="AC43" s="21"/>
      <c r="AD43" s="21"/>
      <c r="AE43" s="21"/>
      <c r="AF43" s="21"/>
      <c r="AG43" s="22"/>
      <c r="AH43" s="11">
        <f>COUNTIF(AI9:AI38,"ІІІ ур")</f>
        <v>1</v>
      </c>
      <c r="AI43" s="3">
        <f>(AH43/AH40)*100</f>
        <v>3.7037037037037033</v>
      </c>
      <c r="AJ43" s="2"/>
      <c r="AK43" s="2"/>
      <c r="AL43" s="2"/>
    </row>
    <row r="44" spans="2:38">
      <c r="B44" s="26"/>
      <c r="C44" s="15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1" t="s">
        <v>12</v>
      </c>
      <c r="AL44" s="10" t="s">
        <v>8</v>
      </c>
    </row>
    <row r="45" spans="2:38">
      <c r="B45" s="26"/>
      <c r="C45" s="4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9">
        <v>27</v>
      </c>
      <c r="AL45" s="9">
        <v>100</v>
      </c>
    </row>
    <row r="46" spans="2:38">
      <c r="B46" s="26"/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11">
        <f>COUNTIF(AL9:AL38,"І ур")</f>
        <v>24</v>
      </c>
      <c r="AL46" s="3">
        <f>(AK46/AK45)*100</f>
        <v>88.888888888888886</v>
      </c>
    </row>
    <row r="47" spans="2:38">
      <c r="B47" s="26"/>
      <c r="C47" s="1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1">
        <f>COUNTIF(AL9:AL38,"ІІ ур")</f>
        <v>1</v>
      </c>
      <c r="AL47" s="3">
        <f>(AK47/AK45)*100</f>
        <v>3.7037037037037033</v>
      </c>
    </row>
    <row r="48" spans="2:38">
      <c r="B48" s="27"/>
      <c r="C48" s="1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1">
        <f>COUNTIF(AL9:AL38,"ІІІ ур")</f>
        <v>0</v>
      </c>
      <c r="AL48" s="3">
        <f>(AK48/AK45)*100</f>
        <v>0</v>
      </c>
    </row>
    <row r="51" spans="1:4">
      <c r="A51" s="4"/>
      <c r="B51" s="4"/>
      <c r="C51" s="4"/>
      <c r="D51" s="4"/>
    </row>
    <row r="100" spans="9:10">
      <c r="I100">
        <v>1</v>
      </c>
      <c r="J100" t="s">
        <v>13</v>
      </c>
    </row>
    <row r="101" spans="9:10">
      <c r="I101">
        <v>1.6</v>
      </c>
      <c r="J101" t="s">
        <v>14</v>
      </c>
    </row>
    <row r="102" spans="9:10">
      <c r="I102">
        <v>2.6</v>
      </c>
      <c r="J102" t="s">
        <v>15</v>
      </c>
    </row>
  </sheetData>
  <autoFilter ref="AL1:AL51"/>
  <mergeCells count="50">
    <mergeCell ref="A2:AM2"/>
    <mergeCell ref="A3:AM3"/>
    <mergeCell ref="A4:AM4"/>
    <mergeCell ref="B6:AL6"/>
    <mergeCell ref="B7:B8"/>
    <mergeCell ref="D7:H7"/>
    <mergeCell ref="L7:N7"/>
    <mergeCell ref="R7:W7"/>
    <mergeCell ref="AA7:AF7"/>
    <mergeCell ref="X7:X8"/>
    <mergeCell ref="AJ7:AJ8"/>
    <mergeCell ref="AK7:AK8"/>
    <mergeCell ref="AL7:AL8"/>
    <mergeCell ref="I7:I8"/>
    <mergeCell ref="J7:J8"/>
    <mergeCell ref="K7:K8"/>
    <mergeCell ref="D44:AJ44"/>
    <mergeCell ref="D46:AJ46"/>
    <mergeCell ref="D47:AJ47"/>
    <mergeCell ref="D48:AJ48"/>
    <mergeCell ref="B39:B48"/>
    <mergeCell ref="AA42:AG42"/>
    <mergeCell ref="AA43:AG43"/>
    <mergeCell ref="L41:O41"/>
    <mergeCell ref="L42:O42"/>
    <mergeCell ref="L43:O43"/>
    <mergeCell ref="D45:AJ45"/>
    <mergeCell ref="D39:I39"/>
    <mergeCell ref="D40:I40"/>
    <mergeCell ref="L39:O39"/>
    <mergeCell ref="L40:O40"/>
    <mergeCell ref="R39:X39"/>
    <mergeCell ref="R40:X40"/>
    <mergeCell ref="R43:X43"/>
    <mergeCell ref="AA40:AG40"/>
    <mergeCell ref="AA41:AG41"/>
    <mergeCell ref="D41:I41"/>
    <mergeCell ref="D42:I42"/>
    <mergeCell ref="D43:I43"/>
    <mergeCell ref="R41:X41"/>
    <mergeCell ref="R42:X42"/>
    <mergeCell ref="AG7:AG8"/>
    <mergeCell ref="AH7:AH8"/>
    <mergeCell ref="AI7:AI8"/>
    <mergeCell ref="AA39:AG39"/>
    <mergeCell ref="O7:O8"/>
    <mergeCell ref="P7:P8"/>
    <mergeCell ref="Q7:Q8"/>
    <mergeCell ref="Y7:Y8"/>
    <mergeCell ref="Z7:Z8"/>
  </mergeCells>
  <pageMargins left="0.7" right="0.7" top="0.75" bottom="0.75" header="0.3" footer="0.3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4-5 старт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2023-03-29T12:21:11Z</dcterms:modified>
</cp:coreProperties>
</file>