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770" yWindow="0" windowWidth="14805" windowHeight="11760"/>
  </bookViews>
  <sheets>
    <sheet name="4-5 старт" sheetId="9" r:id="rId1"/>
  </sheets>
  <definedNames>
    <definedName name="_xlnm._FilterDatabase" localSheetId="0" hidden="1">'4-5 старт'!$L$1:$L$31</definedName>
  </definedNames>
  <calcPr calcId="124519"/>
</workbook>
</file>

<file path=xl/calcChain.xml><?xml version="1.0" encoding="utf-8"?>
<calcChain xmlns="http://schemas.openxmlformats.org/spreadsheetml/2006/main">
  <c r="K28" i="9"/>
  <c r="K9" l="1"/>
  <c r="L9" s="1"/>
  <c r="K30" l="1"/>
  <c r="K26"/>
  <c r="L26" s="1"/>
  <c r="J26"/>
  <c r="K25"/>
  <c r="L25" s="1"/>
  <c r="J25"/>
  <c r="K24"/>
  <c r="L24" s="1"/>
  <c r="J24"/>
  <c r="K23"/>
  <c r="L23" s="1"/>
  <c r="J23"/>
  <c r="K22"/>
  <c r="L22" s="1"/>
  <c r="J22"/>
  <c r="K21"/>
  <c r="L21" s="1"/>
  <c r="J21"/>
  <c r="K20"/>
  <c r="L20" s="1"/>
  <c r="J20"/>
  <c r="K19"/>
  <c r="L19" s="1"/>
  <c r="J19"/>
  <c r="K18"/>
  <c r="L18" s="1"/>
  <c r="J18"/>
  <c r="K17"/>
  <c r="L17" s="1"/>
  <c r="J17"/>
  <c r="K16"/>
  <c r="L16" s="1"/>
  <c r="J16"/>
  <c r="K15"/>
  <c r="L15" s="1"/>
  <c r="J15"/>
  <c r="K14"/>
  <c r="L14" s="1"/>
  <c r="J14"/>
  <c r="K13"/>
  <c r="L13" s="1"/>
  <c r="J13"/>
  <c r="K12"/>
  <c r="L12" s="1"/>
  <c r="J12"/>
  <c r="K11"/>
  <c r="L11" s="1"/>
  <c r="J11"/>
  <c r="K10"/>
  <c r="L10" s="1"/>
  <c r="J10"/>
  <c r="J9"/>
  <c r="L30" l="1"/>
  <c r="K31"/>
  <c r="L31" s="1"/>
  <c r="K29"/>
  <c r="L29" s="1"/>
</calcChain>
</file>

<file path=xl/sharedStrings.xml><?xml version="1.0" encoding="utf-8"?>
<sst xmlns="http://schemas.openxmlformats.org/spreadsheetml/2006/main" count="43" uniqueCount="43">
  <si>
    <t xml:space="preserve">Лист наблюдения  </t>
  </si>
  <si>
    <t>Образовательная область "Здоровье"</t>
  </si>
  <si>
    <t>№</t>
  </si>
  <si>
    <t>Ф.И.ребенка</t>
  </si>
  <si>
    <t>Физическая культура</t>
  </si>
  <si>
    <t>Общее количество баллов</t>
  </si>
  <si>
    <t>Средний балл</t>
  </si>
  <si>
    <t xml:space="preserve">Уровень усвоения Типовой программы </t>
  </si>
  <si>
    <t>кол-во</t>
  </si>
  <si>
    <t>%</t>
  </si>
  <si>
    <t>А (всего детей)</t>
  </si>
  <si>
    <t>І ур</t>
  </si>
  <si>
    <t>ІІ ур</t>
  </si>
  <si>
    <t>ІІІ ур</t>
  </si>
  <si>
    <t xml:space="preserve">Б (I уровень) </t>
  </si>
  <si>
    <t xml:space="preserve">В (II уровень) </t>
  </si>
  <si>
    <t>Г (III уровень)</t>
  </si>
  <si>
    <t>4-5-Зд.1 выполняет основные движения</t>
  </si>
  <si>
    <t>4-5-Зд.2 перестраивается в колонну по одному, в круг, находит свое место в строю</t>
  </si>
  <si>
    <t>4-5-Зд.3 принимает нужное исходное положение, соблюдает последовательность выполнения</t>
  </si>
  <si>
    <t>4-5-Зд.4 катается с невысокой горки; катают друг друга</t>
  </si>
  <si>
    <t>4-5-Зд.5 умеет кататься на трехколесном велосипеде, погружается в воду, играет в воде</t>
  </si>
  <si>
    <t>4-5-Зд.6 проявляет самостоятельность при выполнении культурно-гигиенических навыков</t>
  </si>
  <si>
    <t>Абдуллина Үміт</t>
  </si>
  <si>
    <t>Ағатай Ырыс</t>
  </si>
  <si>
    <t>Амангельді Алихан</t>
  </si>
  <si>
    <t>Асаубай Тимур</t>
  </si>
  <si>
    <t>Сакен Рамазан</t>
  </si>
  <si>
    <t>Әльмұқан Амиржан</t>
  </si>
  <si>
    <t>Байсакалов Алишер</t>
  </si>
  <si>
    <t>Грищук Аделина</t>
  </si>
  <si>
    <t>Кабибулла Раяна</t>
  </si>
  <si>
    <t>Кайпназаова Марьям</t>
  </si>
  <si>
    <t>Қанатұлы Шәкәрім</t>
  </si>
  <si>
    <t>Кусаинова Гаухар</t>
  </si>
  <si>
    <t>Мажитов Азат</t>
  </si>
  <si>
    <t>Майсутов  Қайсар</t>
  </si>
  <si>
    <t>Марат Асылжан</t>
  </si>
  <si>
    <t>Нұрмағанбетова Р</t>
  </si>
  <si>
    <t>Саламатова Н</t>
  </si>
  <si>
    <t>Сейтжапарова А</t>
  </si>
  <si>
    <t xml:space="preserve">результатов диагностики стартового контроля в средней группе (от 3 лет) </t>
  </si>
  <si>
    <t xml:space="preserve">Учебный год: ___2021-2022_________       Группа:__8___________________     Дата проведения:__10 сентября_________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</si>
</sst>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0" xfId="0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="75" zoomScaleNormal="75" workbookViewId="0">
      <selection activeCell="J41" sqref="J41"/>
    </sheetView>
  </sheetViews>
  <sheetFormatPr defaultRowHeight="15"/>
  <cols>
    <col min="2" max="2" width="4.7109375" customWidth="1"/>
    <col min="3" max="3" width="20.5703125" customWidth="1"/>
    <col min="4" max="4" width="5" customWidth="1"/>
    <col min="5" max="5" width="8.85546875" customWidth="1"/>
    <col min="6" max="6" width="10.140625" customWidth="1"/>
    <col min="7" max="7" width="7.7109375" customWidth="1"/>
    <col min="8" max="8" width="8.5703125" customWidth="1"/>
    <col min="9" max="9" width="9.85546875" customWidth="1"/>
    <col min="12" max="12" width="10.5703125" customWidth="1"/>
  </cols>
  <sheetData>
    <row r="2" spans="1:13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3" t="s">
        <v>41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3" t="s">
        <v>42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6" spans="1:13">
      <c r="B6" s="14" t="s">
        <v>1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3">
      <c r="B7" s="15" t="s">
        <v>2</v>
      </c>
      <c r="C7" s="15" t="s">
        <v>3</v>
      </c>
      <c r="D7" s="16" t="s">
        <v>4</v>
      </c>
      <c r="E7" s="17"/>
      <c r="F7" s="17"/>
      <c r="G7" s="17"/>
      <c r="H7" s="17"/>
      <c r="I7" s="18"/>
      <c r="J7" s="19" t="s">
        <v>5</v>
      </c>
      <c r="K7" s="21" t="s">
        <v>6</v>
      </c>
      <c r="L7" s="23" t="s">
        <v>7</v>
      </c>
    </row>
    <row r="8" spans="1:13" ht="225" customHeight="1">
      <c r="B8" s="15"/>
      <c r="C8" s="15"/>
      <c r="D8" s="9" t="s">
        <v>17</v>
      </c>
      <c r="E8" s="9" t="s">
        <v>18</v>
      </c>
      <c r="F8" s="9" t="s">
        <v>19</v>
      </c>
      <c r="G8" s="9" t="s">
        <v>20</v>
      </c>
      <c r="H8" s="9" t="s">
        <v>21</v>
      </c>
      <c r="I8" s="9" t="s">
        <v>22</v>
      </c>
      <c r="J8" s="20"/>
      <c r="K8" s="22"/>
      <c r="L8" s="23"/>
    </row>
    <row r="9" spans="1:13">
      <c r="B9" s="2">
        <v>1</v>
      </c>
      <c r="C9" s="2" t="s">
        <v>23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6">
        <f>SUM(D9:I9)</f>
        <v>6</v>
      </c>
      <c r="K9" s="7">
        <f>AVERAGE(D9:I9)</f>
        <v>1</v>
      </c>
      <c r="L9" s="10" t="str">
        <f t="shared" ref="L9:L26" si="0">IF(D9="","",VLOOKUP(K9,$K$32:$L$34,2,TRUE))</f>
        <v>І ур</v>
      </c>
    </row>
    <row r="10" spans="1:13">
      <c r="B10" s="2">
        <v>2</v>
      </c>
      <c r="C10" s="2" t="s">
        <v>24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6">
        <f t="shared" ref="J10:J26" si="1">SUM(D10:I10)</f>
        <v>6</v>
      </c>
      <c r="K10" s="7">
        <f t="shared" ref="K10:K26" si="2">AVERAGE(D10,E10,F10,G10,H10,I10)</f>
        <v>1</v>
      </c>
      <c r="L10" s="10" t="str">
        <f t="shared" si="0"/>
        <v>І ур</v>
      </c>
    </row>
    <row r="11" spans="1:13">
      <c r="B11" s="2">
        <v>3</v>
      </c>
      <c r="C11" s="2" t="s">
        <v>25</v>
      </c>
      <c r="D11" s="2">
        <v>2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6">
        <f t="shared" si="1"/>
        <v>7</v>
      </c>
      <c r="K11" s="7">
        <f t="shared" si="2"/>
        <v>1.1666666666666667</v>
      </c>
      <c r="L11" s="10" t="str">
        <f t="shared" si="0"/>
        <v>І ур</v>
      </c>
    </row>
    <row r="12" spans="1:13">
      <c r="B12" s="2">
        <v>4</v>
      </c>
      <c r="C12" s="2" t="s">
        <v>26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6">
        <f t="shared" si="1"/>
        <v>6</v>
      </c>
      <c r="K12" s="7">
        <f t="shared" si="2"/>
        <v>1</v>
      </c>
      <c r="L12" s="10" t="str">
        <f t="shared" si="0"/>
        <v>І ур</v>
      </c>
    </row>
    <row r="13" spans="1:13">
      <c r="B13" s="2">
        <v>5</v>
      </c>
      <c r="C13" s="2" t="s">
        <v>27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6">
        <f t="shared" si="1"/>
        <v>6</v>
      </c>
      <c r="K13" s="7">
        <f t="shared" si="2"/>
        <v>1</v>
      </c>
      <c r="L13" s="10" t="str">
        <f t="shared" si="0"/>
        <v>І ур</v>
      </c>
    </row>
    <row r="14" spans="1:13">
      <c r="B14" s="2">
        <v>6</v>
      </c>
      <c r="C14" s="2" t="s">
        <v>28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6">
        <f t="shared" si="1"/>
        <v>6</v>
      </c>
      <c r="K14" s="7">
        <f t="shared" si="2"/>
        <v>1</v>
      </c>
      <c r="L14" s="10" t="str">
        <f t="shared" si="0"/>
        <v>І ур</v>
      </c>
    </row>
    <row r="15" spans="1:13">
      <c r="B15" s="2">
        <v>7</v>
      </c>
      <c r="C15" s="2" t="s">
        <v>29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6">
        <f t="shared" si="1"/>
        <v>6</v>
      </c>
      <c r="K15" s="7">
        <f t="shared" si="2"/>
        <v>1</v>
      </c>
      <c r="L15" s="10" t="str">
        <f t="shared" si="0"/>
        <v>І ур</v>
      </c>
    </row>
    <row r="16" spans="1:13">
      <c r="B16" s="2">
        <v>8</v>
      </c>
      <c r="C16" s="2" t="s">
        <v>30</v>
      </c>
      <c r="D16" s="2">
        <v>2</v>
      </c>
      <c r="E16" s="2">
        <v>2</v>
      </c>
      <c r="F16" s="2">
        <v>2</v>
      </c>
      <c r="G16" s="2">
        <v>2</v>
      </c>
      <c r="H16" s="2">
        <v>1</v>
      </c>
      <c r="I16" s="2">
        <v>2</v>
      </c>
      <c r="J16" s="6">
        <f t="shared" si="1"/>
        <v>11</v>
      </c>
      <c r="K16" s="7">
        <f t="shared" si="2"/>
        <v>1.8333333333333333</v>
      </c>
      <c r="L16" s="10" t="str">
        <f t="shared" si="0"/>
        <v>ІІ ур</v>
      </c>
    </row>
    <row r="17" spans="2:12">
      <c r="B17" s="2">
        <v>9</v>
      </c>
      <c r="C17" s="2" t="s">
        <v>31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6">
        <f t="shared" si="1"/>
        <v>6</v>
      </c>
      <c r="K17" s="7">
        <f t="shared" si="2"/>
        <v>1</v>
      </c>
      <c r="L17" s="10" t="str">
        <f t="shared" si="0"/>
        <v>І ур</v>
      </c>
    </row>
    <row r="18" spans="2:12">
      <c r="B18" s="2">
        <v>10</v>
      </c>
      <c r="C18" s="2" t="s">
        <v>32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6">
        <f t="shared" si="1"/>
        <v>6</v>
      </c>
      <c r="K18" s="7">
        <f t="shared" si="2"/>
        <v>1</v>
      </c>
      <c r="L18" s="10" t="str">
        <f t="shared" si="0"/>
        <v>І ур</v>
      </c>
    </row>
    <row r="19" spans="2:12">
      <c r="B19" s="2">
        <v>11</v>
      </c>
      <c r="C19" s="2" t="s">
        <v>33</v>
      </c>
      <c r="D19" s="2">
        <v>1</v>
      </c>
      <c r="E19" s="2">
        <v>2</v>
      </c>
      <c r="F19" s="2">
        <v>2</v>
      </c>
      <c r="G19" s="2">
        <v>2</v>
      </c>
      <c r="H19" s="2">
        <v>2</v>
      </c>
      <c r="I19" s="2">
        <v>1</v>
      </c>
      <c r="J19" s="6">
        <f t="shared" si="1"/>
        <v>10</v>
      </c>
      <c r="K19" s="7">
        <f t="shared" si="2"/>
        <v>1.6666666666666667</v>
      </c>
      <c r="L19" s="10" t="str">
        <f t="shared" si="0"/>
        <v>ІІ ур</v>
      </c>
    </row>
    <row r="20" spans="2:12">
      <c r="B20" s="2">
        <v>12</v>
      </c>
      <c r="C20" s="2" t="s">
        <v>34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6">
        <f t="shared" si="1"/>
        <v>6</v>
      </c>
      <c r="K20" s="7">
        <f t="shared" si="2"/>
        <v>1</v>
      </c>
      <c r="L20" s="10" t="str">
        <f t="shared" si="0"/>
        <v>І ур</v>
      </c>
    </row>
    <row r="21" spans="2:12">
      <c r="B21" s="2">
        <v>13</v>
      </c>
      <c r="C21" s="2" t="s">
        <v>35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6">
        <f t="shared" si="1"/>
        <v>6</v>
      </c>
      <c r="K21" s="7">
        <f t="shared" si="2"/>
        <v>1</v>
      </c>
      <c r="L21" s="10" t="str">
        <f t="shared" si="0"/>
        <v>І ур</v>
      </c>
    </row>
    <row r="22" spans="2:12">
      <c r="B22" s="2">
        <v>14</v>
      </c>
      <c r="C22" s="2" t="s">
        <v>36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6">
        <f t="shared" si="1"/>
        <v>6</v>
      </c>
      <c r="K22" s="7">
        <f t="shared" si="2"/>
        <v>1</v>
      </c>
      <c r="L22" s="10" t="str">
        <f t="shared" si="0"/>
        <v>І ур</v>
      </c>
    </row>
    <row r="23" spans="2:12">
      <c r="B23" s="2">
        <v>15</v>
      </c>
      <c r="C23" s="2" t="s">
        <v>37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6">
        <f t="shared" si="1"/>
        <v>6</v>
      </c>
      <c r="K23" s="7">
        <f t="shared" si="2"/>
        <v>1</v>
      </c>
      <c r="L23" s="10" t="str">
        <f t="shared" si="0"/>
        <v>І ур</v>
      </c>
    </row>
    <row r="24" spans="2:12">
      <c r="B24" s="2">
        <v>16</v>
      </c>
      <c r="C24" s="2" t="s">
        <v>38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6">
        <f t="shared" si="1"/>
        <v>6</v>
      </c>
      <c r="K24" s="7">
        <f t="shared" si="2"/>
        <v>1</v>
      </c>
      <c r="L24" s="10" t="str">
        <f t="shared" si="0"/>
        <v>І ур</v>
      </c>
    </row>
    <row r="25" spans="2:12">
      <c r="B25" s="2">
        <v>17</v>
      </c>
      <c r="C25" s="2" t="s">
        <v>39</v>
      </c>
      <c r="D25" s="2">
        <v>2</v>
      </c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6">
        <f t="shared" si="1"/>
        <v>12</v>
      </c>
      <c r="K25" s="7">
        <f t="shared" si="2"/>
        <v>2</v>
      </c>
      <c r="L25" s="10" t="str">
        <f t="shared" si="0"/>
        <v>ІІ ур</v>
      </c>
    </row>
    <row r="26" spans="2:12">
      <c r="B26" s="2">
        <v>18</v>
      </c>
      <c r="C26" s="2" t="s">
        <v>40</v>
      </c>
      <c r="D26" s="2">
        <v>1</v>
      </c>
      <c r="E26" s="2">
        <v>2</v>
      </c>
      <c r="F26" s="2">
        <v>1</v>
      </c>
      <c r="G26" s="2">
        <v>2</v>
      </c>
      <c r="H26" s="2">
        <v>2</v>
      </c>
      <c r="I26" s="2">
        <v>2</v>
      </c>
      <c r="J26" s="6">
        <f t="shared" si="1"/>
        <v>10</v>
      </c>
      <c r="K26" s="7">
        <f t="shared" si="2"/>
        <v>1.6666666666666667</v>
      </c>
      <c r="L26" s="10" t="str">
        <f t="shared" si="0"/>
        <v>ІІ ур</v>
      </c>
    </row>
    <row r="27" spans="2:12">
      <c r="B27" s="24"/>
      <c r="C27" s="24"/>
      <c r="D27" s="27"/>
      <c r="E27" s="27"/>
      <c r="F27" s="27"/>
      <c r="G27" s="27"/>
      <c r="H27" s="27"/>
      <c r="I27" s="27"/>
      <c r="J27" s="27"/>
      <c r="K27" s="1" t="s">
        <v>8</v>
      </c>
      <c r="L27" s="1" t="s">
        <v>9</v>
      </c>
    </row>
    <row r="28" spans="2:12">
      <c r="B28" s="25"/>
      <c r="C28" s="25"/>
      <c r="D28" s="31" t="s">
        <v>10</v>
      </c>
      <c r="E28" s="32"/>
      <c r="F28" s="32"/>
      <c r="G28" s="32"/>
      <c r="H28" s="32"/>
      <c r="I28" s="32"/>
      <c r="J28" s="33"/>
      <c r="K28" s="11">
        <f>COUNTA(C9:C26)</f>
        <v>18</v>
      </c>
      <c r="L28" s="8">
        <v>100</v>
      </c>
    </row>
    <row r="29" spans="2:12">
      <c r="B29" s="25"/>
      <c r="C29" s="25"/>
      <c r="D29" s="28" t="s">
        <v>14</v>
      </c>
      <c r="E29" s="29"/>
      <c r="F29" s="29"/>
      <c r="G29" s="29"/>
      <c r="H29" s="29"/>
      <c r="I29" s="29"/>
      <c r="J29" s="30"/>
      <c r="K29" s="12">
        <f>COUNTIF(L9:L26,"І ур")</f>
        <v>14</v>
      </c>
      <c r="L29" s="3">
        <f>(K29/K28)*100</f>
        <v>77.777777777777786</v>
      </c>
    </row>
    <row r="30" spans="2:12">
      <c r="B30" s="25"/>
      <c r="C30" s="25"/>
      <c r="D30" s="28" t="s">
        <v>15</v>
      </c>
      <c r="E30" s="29"/>
      <c r="F30" s="29"/>
      <c r="G30" s="29"/>
      <c r="H30" s="29"/>
      <c r="I30" s="29"/>
      <c r="J30" s="30"/>
      <c r="K30" s="12">
        <f>COUNTIF(L9:L26,"ІІ ур")</f>
        <v>4</v>
      </c>
      <c r="L30" s="3">
        <f>(K30/K28)*100</f>
        <v>22.222222222222221</v>
      </c>
    </row>
    <row r="31" spans="2:12">
      <c r="B31" s="26"/>
      <c r="C31" s="26"/>
      <c r="D31" s="28" t="s">
        <v>16</v>
      </c>
      <c r="E31" s="29"/>
      <c r="F31" s="29"/>
      <c r="G31" s="29"/>
      <c r="H31" s="29"/>
      <c r="I31" s="29"/>
      <c r="J31" s="30"/>
      <c r="K31" s="4">
        <f>COUNTIF(L9:L26,"ІІІ ур")</f>
        <v>0</v>
      </c>
      <c r="L31" s="3">
        <f>(K31/K28)*100</f>
        <v>0</v>
      </c>
    </row>
    <row r="32" spans="2:12">
      <c r="K32" s="5">
        <v>1</v>
      </c>
      <c r="L32" s="5" t="s">
        <v>11</v>
      </c>
    </row>
    <row r="33" spans="5:12">
      <c r="K33" s="5">
        <v>1.6</v>
      </c>
      <c r="L33" s="5" t="s">
        <v>12</v>
      </c>
    </row>
    <row r="34" spans="5:12">
      <c r="E34" s="5"/>
      <c r="F34" s="5"/>
      <c r="G34" s="5"/>
      <c r="H34" s="5"/>
      <c r="I34" s="5"/>
      <c r="K34" s="5">
        <v>2.6</v>
      </c>
      <c r="L34" s="5" t="s">
        <v>13</v>
      </c>
    </row>
  </sheetData>
  <autoFilter ref="L1:L34"/>
  <mergeCells count="17">
    <mergeCell ref="B27:B31"/>
    <mergeCell ref="C27:C31"/>
    <mergeCell ref="D27:J27"/>
    <mergeCell ref="D29:J29"/>
    <mergeCell ref="D30:J30"/>
    <mergeCell ref="D31:J31"/>
    <mergeCell ref="D28:J28"/>
    <mergeCell ref="A2:M2"/>
    <mergeCell ref="A3:M3"/>
    <mergeCell ref="A4:M4"/>
    <mergeCell ref="B6:L6"/>
    <mergeCell ref="B7:B8"/>
    <mergeCell ref="C7:C8"/>
    <mergeCell ref="D7:I7"/>
    <mergeCell ref="J7:J8"/>
    <mergeCell ref="K7:K8"/>
    <mergeCell ref="L7:L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4-5 старт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2023-03-22T01:09:00Z</dcterms:modified>
</cp:coreProperties>
</file>