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20" windowWidth="10290" windowHeight="8010" activeTab="2"/>
  </bookViews>
  <sheets>
    <sheet name="4-5 старт" sheetId="5" r:id="rId1"/>
    <sheet name="4-5 промежуток" sheetId="6" r:id="rId2"/>
    <sheet name="4-5 итог" sheetId="4" r:id="rId3"/>
  </sheets>
  <calcPr calcId="124519"/>
</workbook>
</file>

<file path=xl/calcChain.xml><?xml version="1.0" encoding="utf-8"?>
<calcChain xmlns="http://schemas.openxmlformats.org/spreadsheetml/2006/main">
  <c r="Q25" i="6"/>
  <c r="P26" i="5"/>
  <c r="R25" i="4"/>
  <c r="Q9" l="1"/>
  <c r="R9" s="1"/>
  <c r="S9" s="1"/>
  <c r="Q23"/>
  <c r="R23" s="1"/>
  <c r="S23" s="1"/>
  <c r="Q22"/>
  <c r="R22" s="1"/>
  <c r="S22" s="1"/>
  <c r="Q21"/>
  <c r="R21" s="1"/>
  <c r="S21" s="1"/>
  <c r="Q20"/>
  <c r="R20" s="1"/>
  <c r="S20" s="1"/>
  <c r="Q19"/>
  <c r="R19" s="1"/>
  <c r="S19" s="1"/>
  <c r="Q18"/>
  <c r="R18" s="1"/>
  <c r="S18" s="1"/>
  <c r="Q17"/>
  <c r="R17" s="1"/>
  <c r="S17" s="1"/>
  <c r="Q16"/>
  <c r="R16" s="1"/>
  <c r="S16" s="1"/>
  <c r="Q15"/>
  <c r="R15" s="1"/>
  <c r="S15" s="1"/>
  <c r="Q14"/>
  <c r="R14" s="1"/>
  <c r="S14" s="1"/>
  <c r="Q13"/>
  <c r="R13" s="1"/>
  <c r="S13" s="1"/>
  <c r="Q12"/>
  <c r="R12" s="1"/>
  <c r="S12" s="1"/>
  <c r="Q11"/>
  <c r="R11" s="1"/>
  <c r="S11" s="1"/>
  <c r="Q10"/>
  <c r="R10" s="1"/>
  <c r="S10" s="1"/>
  <c r="P23" i="6"/>
  <c r="Q23" s="1"/>
  <c r="R23" s="1"/>
  <c r="P22"/>
  <c r="Q22" s="1"/>
  <c r="R22" s="1"/>
  <c r="P21"/>
  <c r="Q21" s="1"/>
  <c r="R21" s="1"/>
  <c r="P20"/>
  <c r="Q20" s="1"/>
  <c r="R20" s="1"/>
  <c r="P19"/>
  <c r="Q19" s="1"/>
  <c r="R19" s="1"/>
  <c r="P18"/>
  <c r="Q18" s="1"/>
  <c r="R18" s="1"/>
  <c r="P17"/>
  <c r="Q17" s="1"/>
  <c r="R17" s="1"/>
  <c r="P16"/>
  <c r="Q16" s="1"/>
  <c r="R16" s="1"/>
  <c r="P15"/>
  <c r="Q15" s="1"/>
  <c r="R15" s="1"/>
  <c r="P14"/>
  <c r="Q14" s="1"/>
  <c r="R14" s="1"/>
  <c r="P13"/>
  <c r="Q13" s="1"/>
  <c r="R13" s="1"/>
  <c r="P12"/>
  <c r="Q12" s="1"/>
  <c r="R12" s="1"/>
  <c r="P11"/>
  <c r="Q11" s="1"/>
  <c r="R11" s="1"/>
  <c r="P10"/>
  <c r="Q10" s="1"/>
  <c r="R10" s="1"/>
  <c r="P9"/>
  <c r="Q9" s="1"/>
  <c r="R9" s="1"/>
  <c r="Q24" i="5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Q28" i="6" l="1"/>
  <c r="R28" s="1"/>
  <c r="Q26"/>
  <c r="R26" s="1"/>
  <c r="Q27"/>
  <c r="R27" s="1"/>
  <c r="P29" i="5"/>
  <c r="Q29" s="1"/>
  <c r="P27"/>
  <c r="Q27" s="1"/>
  <c r="P28"/>
  <c r="Q28" s="1"/>
  <c r="R28" i="4"/>
  <c r="S28" s="1"/>
  <c r="R26"/>
  <c r="S26" s="1"/>
  <c r="R27"/>
  <c r="S27" s="1"/>
</calcChain>
</file>

<file path=xl/sharedStrings.xml><?xml version="1.0" encoding="utf-8"?>
<sst xmlns="http://schemas.openxmlformats.org/spreadsheetml/2006/main" count="138" uniqueCount="74">
  <si>
    <t xml:space="preserve">Лист наблюдения  </t>
  </si>
  <si>
    <t>Образовательная область "Социум"</t>
  </si>
  <si>
    <t>№</t>
  </si>
  <si>
    <t>Ф.И.ребенка</t>
  </si>
  <si>
    <t>Ознакомление с окружающим миром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</si>
  <si>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</si>
  <si>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</si>
  <si>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</si>
  <si>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</si>
  <si>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к-во</t>
  </si>
  <si>
    <t>І ур</t>
  </si>
  <si>
    <t>ІІ ур</t>
  </si>
  <si>
    <t>ІІІ ур</t>
  </si>
  <si>
    <t>А (всего детей)</t>
  </si>
  <si>
    <t xml:space="preserve">Б (I уровень) </t>
  </si>
  <si>
    <t xml:space="preserve">В (II уровень) </t>
  </si>
  <si>
    <t>Г (III уровень)</t>
  </si>
  <si>
    <t>Б (I уровень)</t>
  </si>
  <si>
    <t>4-5-С.1 называет населенный пункт где родился, страну;</t>
  </si>
  <si>
    <t>4-5-С.2 различает и называет устройство и внутреннее убранство казахской юрты, атрибуты национальной одежды и украшения;</t>
  </si>
  <si>
    <t>4-5-С.3 проявляет чувство уважения к людям труда и к результатам труда;</t>
  </si>
  <si>
    <t>4-5-С.4 имеет представление о назначении Армии;</t>
  </si>
  <si>
    <t>4-5-С.5 принимает участие в государственных и национальных праздниках;</t>
  </si>
  <si>
    <t>4-5-С.6 знает государственный гимн и поет стоя с приложенной правой рукой к левой части груди.</t>
  </si>
  <si>
    <t>4-5-С.7 знает о сигналах светофора, правилах поведения на улице, переходе;</t>
  </si>
  <si>
    <t>4-5-С.8 выполняет нравственные нормы поведения, основанные на народных традициях, уважительно относится к старшим и младшим.</t>
  </si>
  <si>
    <t>4-5-С.9 называет и различает объекты неживой природы;</t>
  </si>
  <si>
    <t>4-5-С.10 называет и различает некоторые природные явления, сезонные изменения в природе и погоде;</t>
  </si>
  <si>
    <t>4-5-С.11 называет и различает 4-5 видов деревьев, кустарников, травянистых растений, цветов, ягод, грибов, овощей и фруктов, домашних и диких животных;</t>
  </si>
  <si>
    <t>4-5-С.12 знает элементарный способ ухода за растениями и животными.</t>
  </si>
  <si>
    <t>4-5-С.1 знает о труде взрослых членов семьи;</t>
  </si>
  <si>
    <t>4-5-С.2 проявляет уважительное и заботливое отношение к старшим и младшим членам семьи;</t>
  </si>
  <si>
    <t>4-5-С.3 умеет распознавать предметы и объекты с учетом материала;</t>
  </si>
  <si>
    <t>4-5-С.4 проявляет бережное отношение к игрушкам, книгам, посуде;</t>
  </si>
  <si>
    <t>4-5-С.5 знает названия, содержание и значение некоторых профессий;</t>
  </si>
  <si>
    <t>4-5-С.6 проявляет интерес к проведению элементарных опытов;</t>
  </si>
  <si>
    <t>4-5-С.7 устанавливает простейшие причинно-следственные связи.</t>
  </si>
  <si>
    <t>4-5-С.8 знает некоторые условия, необходимые для роста растений и животных;</t>
  </si>
  <si>
    <t>4-5-С.9 называет и различает не менее 4-5 видов домашних и диких животных, зимующих и перелетных птиц, насекомых, растений, кустарников, деревьев;</t>
  </si>
  <si>
    <t>4-5-С.10 имеет представление о жизни животных в природных условиях;</t>
  </si>
  <si>
    <t>4-5-С.11 знает элементарные правила поведения в природе;</t>
  </si>
  <si>
    <t>4-5-С.12 владеет элементарными навыками ухода за растениями и животными из уголка природы;</t>
  </si>
  <si>
    <t>4-5-С.13 проявляет сочувствие, сострадание, сопереживание живым существам.</t>
  </si>
  <si>
    <t>4-5-С.1 рассказывает о членах своей семьи, выражает свое отношение к ним;</t>
  </si>
  <si>
    <t>4-5-С.2 знает назначение окружающих предметов;</t>
  </si>
  <si>
    <t>4-5-С.3 распознает качества и свойства предметов: на ощупь, вкус и слух;</t>
  </si>
  <si>
    <t>4-5-С.4 называет транспортные средства;</t>
  </si>
  <si>
    <t>4-5-С.5 проявляет желание помогать взрослым;</t>
  </si>
  <si>
    <t>4-5-С.6 узнает и называет Флаг Казахстана.</t>
  </si>
  <si>
    <t>4-5-С.7 выделяет и называет наиболее характерные сезонные изменения в природе;</t>
  </si>
  <si>
    <t>4-5-С.8 узнает и называет знакомые деревья, комнатные растения, овощи и фрукты 3–4 видов; домашних и диких животных, птиц, насекомых;</t>
  </si>
  <si>
    <t>4-5-С.9 замечает и называет простейшие изменения в природе и погоде;</t>
  </si>
  <si>
    <t>4-5-С.10 умеет выполнять элементарные трудовые поручения совместно с взрослыми по уходу за растениями;</t>
  </si>
  <si>
    <t>4-5-С.11 проявляет заботливое отношение к обитателям живого уголка природы.</t>
  </si>
  <si>
    <t xml:space="preserve">результатов диагностики стартового контроля в старшей группе (от 4 лет) 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</si>
  <si>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</si>
  <si>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</si>
  <si>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</si>
  <si>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</si>
  <si>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</si>
  <si>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</si>
  <si>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</si>
  <si>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Карий Дмитрий</t>
  </si>
  <si>
    <t>Кылышбай Алинур</t>
  </si>
  <si>
    <t>Карамысова Альмира</t>
  </si>
  <si>
    <t>Кенжебекова Аруна</t>
  </si>
  <si>
    <t>Кенжемырза Рояна</t>
  </si>
  <si>
    <t>Мухтарова Асма</t>
  </si>
  <si>
    <t>Франс Эрнест</t>
  </si>
  <si>
    <t xml:space="preserve">Учебный год: 2020 - 2021 ____________       Группа: № 9_____________________     Дата проведения:_10 - 20 сентября__________ </t>
  </si>
  <si>
    <t>Жаксылык Инкар</t>
  </si>
  <si>
    <t xml:space="preserve">Учебный год: __2020--2021__________       Группа:__9___________________     Дата проведения:_10-20 январь__________ </t>
  </si>
  <si>
    <t xml:space="preserve">результатов диагностики промежуточного контроля в старшей группе (от 4 лет) </t>
  </si>
  <si>
    <t xml:space="preserve">результатов диагностики итогового контроля в старшей группе (от 4 лет)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</si>
</sst>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6" borderId="1" xfId="0" applyFont="1" applyFill="1" applyBorder="1"/>
    <xf numFmtId="0" fontId="1" fillId="7" borderId="1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topLeftCell="A16" workbookViewId="0">
      <selection activeCell="R27" sqref="R27"/>
    </sheetView>
  </sheetViews>
  <sheetFormatPr defaultRowHeight="15"/>
  <cols>
    <col min="2" max="2" width="4.28515625" customWidth="1"/>
    <col min="3" max="3" width="27.42578125" customWidth="1"/>
    <col min="4" max="4" width="5.85546875" customWidth="1"/>
    <col min="5" max="5" width="4.85546875" customWidth="1"/>
    <col min="6" max="6" width="6" customWidth="1"/>
    <col min="7" max="7" width="5.5703125" customWidth="1"/>
    <col min="8" max="8" width="6.42578125" customWidth="1"/>
    <col min="9" max="9" width="4.7109375" customWidth="1"/>
    <col min="10" max="10" width="8.28515625" customWidth="1"/>
    <col min="11" max="11" width="12.140625" customWidth="1"/>
    <col min="12" max="12" width="5.5703125" customWidth="1"/>
    <col min="13" max="13" width="8.42578125" customWidth="1"/>
    <col min="14" max="14" width="9.85546875" customWidth="1"/>
  </cols>
  <sheetData>
    <row r="2" spans="1:18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>
      <c r="A4" s="11" t="s">
        <v>71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6" spans="1:18">
      <c r="B6" s="12" t="s">
        <v>1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2"/>
    </row>
    <row r="7" spans="1:18" ht="46.5" customHeight="1">
      <c r="B7" s="14" t="s">
        <v>2</v>
      </c>
      <c r="C7" s="15" t="s">
        <v>3</v>
      </c>
      <c r="D7" s="20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2"/>
      <c r="O7" s="16" t="s">
        <v>5</v>
      </c>
      <c r="P7" s="18" t="s">
        <v>6</v>
      </c>
      <c r="Q7" s="19" t="s">
        <v>7</v>
      </c>
    </row>
    <row r="8" spans="1:18" ht="225" customHeight="1">
      <c r="B8" s="14"/>
      <c r="C8" s="14"/>
      <c r="D8" s="8" t="s">
        <v>43</v>
      </c>
      <c r="E8" s="8" t="s">
        <v>44</v>
      </c>
      <c r="F8" s="8" t="s">
        <v>45</v>
      </c>
      <c r="G8" s="8" t="s">
        <v>46</v>
      </c>
      <c r="H8" s="8" t="s">
        <v>47</v>
      </c>
      <c r="I8" s="8" t="s">
        <v>48</v>
      </c>
      <c r="J8" s="8" t="s">
        <v>49</v>
      </c>
      <c r="K8" s="8" t="s">
        <v>50</v>
      </c>
      <c r="L8" s="8" t="s">
        <v>51</v>
      </c>
      <c r="M8" s="8" t="s">
        <v>52</v>
      </c>
      <c r="N8" s="8" t="s">
        <v>53</v>
      </c>
      <c r="O8" s="17"/>
      <c r="P8" s="18"/>
      <c r="Q8" s="19"/>
    </row>
    <row r="9" spans="1:18">
      <c r="B9" s="1">
        <v>1</v>
      </c>
      <c r="C9" s="1" t="s">
        <v>55</v>
      </c>
      <c r="D9" s="1">
        <v>2</v>
      </c>
      <c r="E9" s="1">
        <v>2</v>
      </c>
      <c r="F9" s="1">
        <v>2</v>
      </c>
      <c r="G9" s="1">
        <v>2</v>
      </c>
      <c r="H9" s="1">
        <v>3</v>
      </c>
      <c r="I9" s="1">
        <v>3</v>
      </c>
      <c r="J9" s="1">
        <v>2</v>
      </c>
      <c r="K9" s="1">
        <v>2</v>
      </c>
      <c r="L9" s="1">
        <v>2</v>
      </c>
      <c r="M9" s="1">
        <v>3</v>
      </c>
      <c r="N9" s="1">
        <v>2</v>
      </c>
      <c r="O9" s="9">
        <f>SUM(D9:N9)</f>
        <v>25</v>
      </c>
      <c r="P9" s="10">
        <f>AVERAGE(O9/11)</f>
        <v>2.2727272727272729</v>
      </c>
      <c r="Q9" s="7" t="str">
        <f t="shared" ref="Q9" si="0">IF(I9="","",VLOOKUP(P9,$J$81:$K$83,2,TRUE))</f>
        <v>ІІ ур</v>
      </c>
    </row>
    <row r="10" spans="1:18">
      <c r="B10" s="1">
        <v>2</v>
      </c>
      <c r="C10" s="1" t="s">
        <v>56</v>
      </c>
      <c r="D10" s="1">
        <v>2</v>
      </c>
      <c r="E10" s="1">
        <v>2</v>
      </c>
      <c r="F10" s="1">
        <v>2</v>
      </c>
      <c r="G10" s="1">
        <v>2</v>
      </c>
      <c r="H10" s="1">
        <v>3</v>
      </c>
      <c r="I10" s="1">
        <v>3</v>
      </c>
      <c r="J10" s="1">
        <v>2</v>
      </c>
      <c r="K10" s="1">
        <v>2</v>
      </c>
      <c r="L10" s="1">
        <v>2</v>
      </c>
      <c r="M10" s="1">
        <v>3</v>
      </c>
      <c r="N10" s="1">
        <v>2</v>
      </c>
      <c r="O10" s="9">
        <f t="shared" ref="O10:O23" si="1">SUM(D10:N10)</f>
        <v>25</v>
      </c>
      <c r="P10" s="10">
        <f t="shared" ref="P10:P23" si="2">AVERAGE(O10/11)</f>
        <v>2.2727272727272729</v>
      </c>
      <c r="Q10" s="7" t="str">
        <f t="shared" ref="Q10:Q24" si="3">IF(I10="","",VLOOKUP(P10,$J$81:$K$83,2,TRUE))</f>
        <v>ІІ ур</v>
      </c>
    </row>
    <row r="11" spans="1:18">
      <c r="B11" s="1">
        <v>3</v>
      </c>
      <c r="C11" s="1" t="s">
        <v>57</v>
      </c>
      <c r="D11" s="1">
        <v>3</v>
      </c>
      <c r="E11" s="1">
        <v>2</v>
      </c>
      <c r="F11" s="1">
        <v>3</v>
      </c>
      <c r="G11" s="1">
        <v>3</v>
      </c>
      <c r="H11" s="1">
        <v>3</v>
      </c>
      <c r="I11" s="1">
        <v>3</v>
      </c>
      <c r="J11" s="1">
        <v>2</v>
      </c>
      <c r="K11" s="1">
        <v>2</v>
      </c>
      <c r="L11" s="1">
        <v>2</v>
      </c>
      <c r="M11" s="1">
        <v>3</v>
      </c>
      <c r="N11" s="1">
        <v>2</v>
      </c>
      <c r="O11" s="9">
        <f t="shared" si="1"/>
        <v>28</v>
      </c>
      <c r="P11" s="10">
        <f t="shared" si="2"/>
        <v>2.5454545454545454</v>
      </c>
      <c r="Q11" s="7" t="str">
        <f t="shared" si="3"/>
        <v>ІІ ур</v>
      </c>
    </row>
    <row r="12" spans="1:18">
      <c r="B12" s="1">
        <v>4</v>
      </c>
      <c r="C12" s="1" t="s">
        <v>58</v>
      </c>
      <c r="D12" s="1">
        <v>2</v>
      </c>
      <c r="E12" s="1">
        <v>2</v>
      </c>
      <c r="F12" s="1">
        <v>2</v>
      </c>
      <c r="G12" s="1">
        <v>2</v>
      </c>
      <c r="H12" s="1">
        <v>3</v>
      </c>
      <c r="I12" s="1">
        <v>3</v>
      </c>
      <c r="J12" s="1">
        <v>2</v>
      </c>
      <c r="K12" s="1">
        <v>2</v>
      </c>
      <c r="L12" s="1">
        <v>2</v>
      </c>
      <c r="M12" s="1">
        <v>3</v>
      </c>
      <c r="N12" s="1">
        <v>2</v>
      </c>
      <c r="O12" s="9">
        <f t="shared" si="1"/>
        <v>25</v>
      </c>
      <c r="P12" s="10">
        <f t="shared" si="2"/>
        <v>2.2727272727272729</v>
      </c>
      <c r="Q12" s="7" t="str">
        <f t="shared" si="3"/>
        <v>ІІ ур</v>
      </c>
    </row>
    <row r="13" spans="1:18">
      <c r="B13" s="1">
        <v>5</v>
      </c>
      <c r="C13" s="1" t="s">
        <v>59</v>
      </c>
      <c r="D13" s="1">
        <v>3</v>
      </c>
      <c r="E13" s="1">
        <v>2</v>
      </c>
      <c r="F13" s="1">
        <v>2</v>
      </c>
      <c r="G13" s="1">
        <v>2</v>
      </c>
      <c r="H13" s="1">
        <v>3</v>
      </c>
      <c r="I13" s="1">
        <v>3</v>
      </c>
      <c r="J13" s="1">
        <v>2</v>
      </c>
      <c r="K13" s="1">
        <v>2</v>
      </c>
      <c r="L13" s="1">
        <v>2</v>
      </c>
      <c r="M13" s="1">
        <v>3</v>
      </c>
      <c r="N13" s="1">
        <v>2</v>
      </c>
      <c r="O13" s="9">
        <f t="shared" si="1"/>
        <v>26</v>
      </c>
      <c r="P13" s="10">
        <f t="shared" si="2"/>
        <v>2.3636363636363638</v>
      </c>
      <c r="Q13" s="7" t="str">
        <f t="shared" si="3"/>
        <v>ІІ ур</v>
      </c>
    </row>
    <row r="14" spans="1:18">
      <c r="B14" s="1">
        <v>6</v>
      </c>
      <c r="C14" s="1" t="s">
        <v>60</v>
      </c>
      <c r="D14" s="1">
        <v>3</v>
      </c>
      <c r="E14" s="1">
        <v>2</v>
      </c>
      <c r="F14" s="1">
        <v>3</v>
      </c>
      <c r="G14" s="1">
        <v>3</v>
      </c>
      <c r="H14" s="1">
        <v>3</v>
      </c>
      <c r="I14" s="1">
        <v>3</v>
      </c>
      <c r="J14" s="1">
        <v>2</v>
      </c>
      <c r="K14" s="1">
        <v>2</v>
      </c>
      <c r="L14" s="1">
        <v>2</v>
      </c>
      <c r="M14" s="1">
        <v>3</v>
      </c>
      <c r="N14" s="1">
        <v>2</v>
      </c>
      <c r="O14" s="9">
        <f t="shared" si="1"/>
        <v>28</v>
      </c>
      <c r="P14" s="10">
        <f t="shared" si="2"/>
        <v>2.5454545454545454</v>
      </c>
      <c r="Q14" s="7" t="str">
        <f t="shared" si="3"/>
        <v>ІІ ур</v>
      </c>
    </row>
    <row r="15" spans="1:18">
      <c r="B15" s="1">
        <v>7</v>
      </c>
      <c r="C15" s="1" t="s">
        <v>61</v>
      </c>
      <c r="D15" s="1">
        <v>3</v>
      </c>
      <c r="E15" s="1">
        <v>2</v>
      </c>
      <c r="F15" s="1">
        <v>3</v>
      </c>
      <c r="G15" s="1">
        <v>3</v>
      </c>
      <c r="H15" s="1">
        <v>3</v>
      </c>
      <c r="I15" s="1">
        <v>3</v>
      </c>
      <c r="J15" s="1">
        <v>2</v>
      </c>
      <c r="K15" s="1">
        <v>2</v>
      </c>
      <c r="L15" s="1">
        <v>2</v>
      </c>
      <c r="M15" s="1">
        <v>3</v>
      </c>
      <c r="N15" s="1">
        <v>2</v>
      </c>
      <c r="O15" s="9">
        <f t="shared" si="1"/>
        <v>28</v>
      </c>
      <c r="P15" s="10">
        <f t="shared" si="2"/>
        <v>2.5454545454545454</v>
      </c>
      <c r="Q15" s="7" t="str">
        <f t="shared" si="3"/>
        <v>ІІ ур</v>
      </c>
    </row>
    <row r="16" spans="1:18">
      <c r="B16" s="1">
        <v>8</v>
      </c>
      <c r="C16" s="1" t="s">
        <v>62</v>
      </c>
      <c r="D16" s="1">
        <v>2</v>
      </c>
      <c r="E16" s="1">
        <v>2</v>
      </c>
      <c r="F16" s="1">
        <v>2</v>
      </c>
      <c r="G16" s="1">
        <v>3</v>
      </c>
      <c r="H16" s="1">
        <v>3</v>
      </c>
      <c r="I16" s="1">
        <v>3</v>
      </c>
      <c r="J16" s="1">
        <v>2</v>
      </c>
      <c r="K16" s="1">
        <v>2</v>
      </c>
      <c r="L16" s="1">
        <v>2</v>
      </c>
      <c r="M16" s="1">
        <v>3</v>
      </c>
      <c r="N16" s="1">
        <v>2</v>
      </c>
      <c r="O16" s="9">
        <f t="shared" si="1"/>
        <v>26</v>
      </c>
      <c r="P16" s="10">
        <f t="shared" si="2"/>
        <v>2.3636363636363638</v>
      </c>
      <c r="Q16" s="7" t="str">
        <f t="shared" si="3"/>
        <v>ІІ ур</v>
      </c>
    </row>
    <row r="17" spans="2:17">
      <c r="B17" s="1">
        <v>9</v>
      </c>
      <c r="C17" s="1" t="s">
        <v>63</v>
      </c>
      <c r="D17" s="1">
        <v>2</v>
      </c>
      <c r="E17" s="1">
        <v>2</v>
      </c>
      <c r="F17" s="1">
        <v>2</v>
      </c>
      <c r="G17" s="1">
        <v>2</v>
      </c>
      <c r="H17" s="1">
        <v>3</v>
      </c>
      <c r="I17" s="1">
        <v>3</v>
      </c>
      <c r="J17" s="1">
        <v>2</v>
      </c>
      <c r="K17" s="1">
        <v>2</v>
      </c>
      <c r="L17" s="1">
        <v>2</v>
      </c>
      <c r="M17" s="1">
        <v>3</v>
      </c>
      <c r="N17" s="1">
        <v>2</v>
      </c>
      <c r="O17" s="9">
        <f t="shared" si="1"/>
        <v>25</v>
      </c>
      <c r="P17" s="10">
        <f t="shared" si="2"/>
        <v>2.2727272727272729</v>
      </c>
      <c r="Q17" s="7" t="str">
        <f t="shared" si="3"/>
        <v>ІІ ур</v>
      </c>
    </row>
    <row r="18" spans="2:17">
      <c r="B18" s="1">
        <v>10</v>
      </c>
      <c r="C18" s="1" t="s">
        <v>64</v>
      </c>
      <c r="D18" s="1">
        <v>2</v>
      </c>
      <c r="E18" s="1">
        <v>2</v>
      </c>
      <c r="F18" s="1">
        <v>2</v>
      </c>
      <c r="G18" s="1">
        <v>2</v>
      </c>
      <c r="H18" s="1">
        <v>3</v>
      </c>
      <c r="I18" s="1">
        <v>3</v>
      </c>
      <c r="J18" s="1">
        <v>2</v>
      </c>
      <c r="K18" s="1">
        <v>2</v>
      </c>
      <c r="L18" s="1">
        <v>2</v>
      </c>
      <c r="M18" s="1">
        <v>3</v>
      </c>
      <c r="N18" s="1">
        <v>2</v>
      </c>
      <c r="O18" s="9">
        <f t="shared" si="1"/>
        <v>25</v>
      </c>
      <c r="P18" s="10">
        <f t="shared" si="2"/>
        <v>2.2727272727272729</v>
      </c>
      <c r="Q18" s="7" t="str">
        <f t="shared" si="3"/>
        <v>ІІ ур</v>
      </c>
    </row>
    <row r="19" spans="2:17">
      <c r="B19" s="1">
        <v>11</v>
      </c>
      <c r="C19" s="1" t="s">
        <v>65</v>
      </c>
      <c r="D19" s="1">
        <v>3</v>
      </c>
      <c r="E19" s="1">
        <v>2</v>
      </c>
      <c r="F19" s="1">
        <v>3</v>
      </c>
      <c r="G19" s="1">
        <v>2</v>
      </c>
      <c r="H19" s="1">
        <v>3</v>
      </c>
      <c r="I19" s="1">
        <v>3</v>
      </c>
      <c r="J19" s="1">
        <v>2</v>
      </c>
      <c r="K19" s="1">
        <v>2</v>
      </c>
      <c r="L19" s="1">
        <v>2</v>
      </c>
      <c r="M19" s="1">
        <v>3</v>
      </c>
      <c r="N19" s="1">
        <v>2</v>
      </c>
      <c r="O19" s="9">
        <f t="shared" si="1"/>
        <v>27</v>
      </c>
      <c r="P19" s="10">
        <f t="shared" si="2"/>
        <v>2.4545454545454546</v>
      </c>
      <c r="Q19" s="7" t="str">
        <f t="shared" si="3"/>
        <v>ІІ ур</v>
      </c>
    </row>
    <row r="20" spans="2:17">
      <c r="B20" s="1">
        <v>12</v>
      </c>
      <c r="C20" s="1" t="s">
        <v>66</v>
      </c>
      <c r="D20" s="1">
        <v>3</v>
      </c>
      <c r="E20" s="1">
        <v>2</v>
      </c>
      <c r="F20" s="1">
        <v>3</v>
      </c>
      <c r="G20" s="1">
        <v>3</v>
      </c>
      <c r="H20" s="1">
        <v>3</v>
      </c>
      <c r="I20" s="1">
        <v>3</v>
      </c>
      <c r="J20" s="1">
        <v>2</v>
      </c>
      <c r="K20" s="1">
        <v>2</v>
      </c>
      <c r="L20" s="1">
        <v>2</v>
      </c>
      <c r="M20" s="1">
        <v>3</v>
      </c>
      <c r="N20" s="1">
        <v>2</v>
      </c>
      <c r="O20" s="9">
        <f t="shared" si="1"/>
        <v>28</v>
      </c>
      <c r="P20" s="10">
        <f t="shared" si="2"/>
        <v>2.5454545454545454</v>
      </c>
      <c r="Q20" s="7" t="str">
        <f t="shared" si="3"/>
        <v>ІІ ур</v>
      </c>
    </row>
    <row r="21" spans="2:17">
      <c r="B21" s="1">
        <v>13</v>
      </c>
      <c r="C21" s="1" t="s">
        <v>67</v>
      </c>
      <c r="D21" s="1">
        <v>2</v>
      </c>
      <c r="E21" s="1">
        <v>2</v>
      </c>
      <c r="F21" s="1">
        <v>2</v>
      </c>
      <c r="G21" s="1">
        <v>2</v>
      </c>
      <c r="H21" s="1">
        <v>3</v>
      </c>
      <c r="I21" s="1">
        <v>3</v>
      </c>
      <c r="J21" s="1">
        <v>2</v>
      </c>
      <c r="K21" s="1">
        <v>2</v>
      </c>
      <c r="L21" s="1">
        <v>2</v>
      </c>
      <c r="M21" s="1">
        <v>3</v>
      </c>
      <c r="N21" s="1">
        <v>2</v>
      </c>
      <c r="O21" s="9">
        <f t="shared" si="1"/>
        <v>25</v>
      </c>
      <c r="P21" s="10">
        <f t="shared" si="2"/>
        <v>2.2727272727272729</v>
      </c>
      <c r="Q21" s="7" t="str">
        <f t="shared" si="3"/>
        <v>ІІ ур</v>
      </c>
    </row>
    <row r="22" spans="2:17">
      <c r="B22" s="1">
        <v>14</v>
      </c>
      <c r="C22" s="1" t="s">
        <v>68</v>
      </c>
      <c r="D22" s="1">
        <v>2</v>
      </c>
      <c r="E22" s="1">
        <v>2</v>
      </c>
      <c r="F22" s="1">
        <v>2</v>
      </c>
      <c r="G22" s="1">
        <v>2</v>
      </c>
      <c r="H22" s="1">
        <v>3</v>
      </c>
      <c r="I22" s="1">
        <v>3</v>
      </c>
      <c r="J22" s="1">
        <v>2</v>
      </c>
      <c r="K22" s="1">
        <v>2</v>
      </c>
      <c r="L22" s="1">
        <v>2</v>
      </c>
      <c r="M22" s="1">
        <v>3</v>
      </c>
      <c r="N22" s="1">
        <v>2</v>
      </c>
      <c r="O22" s="9">
        <f t="shared" si="1"/>
        <v>25</v>
      </c>
      <c r="P22" s="10">
        <f t="shared" si="2"/>
        <v>2.2727272727272729</v>
      </c>
      <c r="Q22" s="7" t="str">
        <f t="shared" si="3"/>
        <v>ІІ ур</v>
      </c>
    </row>
    <row r="23" spans="2:17">
      <c r="B23" s="1">
        <v>15</v>
      </c>
      <c r="C23" s="1" t="s">
        <v>70</v>
      </c>
      <c r="D23" s="1">
        <v>2</v>
      </c>
      <c r="E23" s="1">
        <v>2</v>
      </c>
      <c r="F23" s="1">
        <v>2</v>
      </c>
      <c r="G23" s="1">
        <v>2</v>
      </c>
      <c r="H23" s="1">
        <v>3</v>
      </c>
      <c r="I23" s="1">
        <v>3</v>
      </c>
      <c r="J23" s="1">
        <v>2</v>
      </c>
      <c r="K23" s="1">
        <v>2</v>
      </c>
      <c r="L23" s="1">
        <v>2</v>
      </c>
      <c r="M23" s="1">
        <v>3</v>
      </c>
      <c r="N23" s="1">
        <v>2</v>
      </c>
      <c r="O23" s="9">
        <f t="shared" si="1"/>
        <v>25</v>
      </c>
      <c r="P23" s="10">
        <f t="shared" si="2"/>
        <v>2.2727272727272729</v>
      </c>
      <c r="Q23" s="7" t="str">
        <f t="shared" si="3"/>
        <v>ІІ ур</v>
      </c>
    </row>
    <row r="24" spans="2:17">
      <c r="B24" s="1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0"/>
      <c r="Q24" s="7" t="str">
        <f t="shared" si="3"/>
        <v/>
      </c>
    </row>
    <row r="25" spans="2:17">
      <c r="B25" s="24"/>
      <c r="C25" s="24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1" t="s">
        <v>9</v>
      </c>
      <c r="Q25" s="5" t="s">
        <v>8</v>
      </c>
    </row>
    <row r="26" spans="2:17">
      <c r="B26" s="24"/>
      <c r="C26" s="24"/>
      <c r="D26" s="26" t="s">
        <v>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4">
        <f>COUNTA(C9:C24)</f>
        <v>15</v>
      </c>
      <c r="Q26" s="4">
        <v>100</v>
      </c>
    </row>
    <row r="27" spans="2:17">
      <c r="B27" s="24"/>
      <c r="C27" s="24"/>
      <c r="D27" s="23" t="s">
        <v>14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6">
        <f>COUNTIF(Q9:Q24,"І ур")</f>
        <v>0</v>
      </c>
      <c r="Q27" s="2">
        <f>(P27/P26)*100</f>
        <v>0</v>
      </c>
    </row>
    <row r="28" spans="2:17">
      <c r="B28" s="24"/>
      <c r="C28" s="24"/>
      <c r="D28" s="23" t="s">
        <v>15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6">
        <f>COUNTIF(Q9:Q24,"ІІ ур")</f>
        <v>15</v>
      </c>
      <c r="Q28" s="2">
        <f>(P28/P26)*100</f>
        <v>100</v>
      </c>
    </row>
    <row r="29" spans="2:17">
      <c r="B29" s="25"/>
      <c r="C29" s="25"/>
      <c r="D29" s="23" t="s">
        <v>16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6">
        <f>COUNTIF(Q9:Q24,"ІІІ ур")</f>
        <v>0</v>
      </c>
      <c r="Q29" s="2">
        <f>(P29/P26)*100</f>
        <v>0</v>
      </c>
    </row>
    <row r="81" spans="10:11">
      <c r="J81" s="3">
        <v>1</v>
      </c>
      <c r="K81" s="3" t="s">
        <v>10</v>
      </c>
    </row>
    <row r="82" spans="10:11">
      <c r="J82" s="3">
        <v>1.6</v>
      </c>
      <c r="K82" s="3" t="s">
        <v>11</v>
      </c>
    </row>
    <row r="83" spans="10:11">
      <c r="J83" s="3">
        <v>2.6</v>
      </c>
      <c r="K83" s="3" t="s">
        <v>12</v>
      </c>
    </row>
  </sheetData>
  <mergeCells count="17">
    <mergeCell ref="D28:O28"/>
    <mergeCell ref="D29:O29"/>
    <mergeCell ref="B25:B29"/>
    <mergeCell ref="C25:C29"/>
    <mergeCell ref="D26:O26"/>
    <mergeCell ref="D25:O25"/>
    <mergeCell ref="D27:O27"/>
    <mergeCell ref="A2:R2"/>
    <mergeCell ref="A3:R3"/>
    <mergeCell ref="A4:R4"/>
    <mergeCell ref="B6:Q6"/>
    <mergeCell ref="B7:B8"/>
    <mergeCell ref="C7:C8"/>
    <mergeCell ref="O7:O8"/>
    <mergeCell ref="P7:P8"/>
    <mergeCell ref="Q7:Q8"/>
    <mergeCell ref="D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7"/>
  <sheetViews>
    <sheetView topLeftCell="A19" workbookViewId="0">
      <selection activeCell="A3" sqref="A3:S3"/>
    </sheetView>
  </sheetViews>
  <sheetFormatPr defaultRowHeight="15"/>
  <cols>
    <col min="2" max="2" width="5" customWidth="1"/>
    <col min="3" max="3" width="29.7109375" customWidth="1"/>
    <col min="4" max="4" width="6.28515625" customWidth="1"/>
    <col min="5" max="5" width="12.5703125" customWidth="1"/>
    <col min="6" max="6" width="7.7109375" customWidth="1"/>
    <col min="7" max="7" width="5.5703125" customWidth="1"/>
    <col min="8" max="8" width="9.28515625" customWidth="1"/>
    <col min="9" max="9" width="7.85546875" customWidth="1"/>
    <col min="10" max="10" width="5.5703125" customWidth="1"/>
    <col min="11" max="11" width="12.140625" customWidth="1"/>
    <col min="12" max="12" width="6.140625" customWidth="1"/>
    <col min="13" max="13" width="9.28515625" customWidth="1"/>
    <col min="14" max="14" width="12" customWidth="1"/>
    <col min="15" max="15" width="6.42578125" customWidth="1"/>
    <col min="18" max="18" width="11.28515625" customWidth="1"/>
  </cols>
  <sheetData>
    <row r="2" spans="1:19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>
      <c r="A3" s="11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1" t="s">
        <v>71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>
      <c r="B6" s="12" t="s">
        <v>1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/>
      <c r="Q6" s="12"/>
      <c r="R6" s="12"/>
    </row>
    <row r="7" spans="1:19" ht="15" customHeight="1">
      <c r="B7" s="14" t="s">
        <v>2</v>
      </c>
      <c r="C7" s="15" t="s">
        <v>3</v>
      </c>
      <c r="D7" s="20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6" t="s">
        <v>5</v>
      </c>
      <c r="Q7" s="18" t="s">
        <v>6</v>
      </c>
      <c r="R7" s="19" t="s">
        <v>7</v>
      </c>
    </row>
    <row r="8" spans="1:19" ht="225" customHeight="1">
      <c r="B8" s="14"/>
      <c r="C8" s="14"/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17"/>
      <c r="Q8" s="18"/>
      <c r="R8" s="19"/>
    </row>
    <row r="9" spans="1:19">
      <c r="B9" s="1">
        <v>1</v>
      </c>
      <c r="C9" s="1" t="s">
        <v>55</v>
      </c>
      <c r="D9" s="1">
        <v>1</v>
      </c>
      <c r="E9" s="1">
        <v>1</v>
      </c>
      <c r="F9" s="1">
        <v>3</v>
      </c>
      <c r="G9" s="1">
        <v>1</v>
      </c>
      <c r="H9" s="1">
        <v>3</v>
      </c>
      <c r="I9" s="1">
        <v>3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9">
        <f>SUM(D9:O9)</f>
        <v>18</v>
      </c>
      <c r="Q9" s="10">
        <f>AVERAGE(P9/12)</f>
        <v>1.5</v>
      </c>
      <c r="R9" s="7" t="str">
        <f t="shared" ref="R9" si="0">IF(J9="","",VLOOKUP(Q9,$J$80:$K$82,2,TRUE))</f>
        <v>І ур</v>
      </c>
    </row>
    <row r="10" spans="1:19">
      <c r="B10" s="1">
        <v>2</v>
      </c>
      <c r="C10" s="1" t="s">
        <v>56</v>
      </c>
      <c r="D10" s="1">
        <v>1</v>
      </c>
      <c r="E10" s="1">
        <v>2</v>
      </c>
      <c r="F10" s="1">
        <v>3</v>
      </c>
      <c r="G10" s="1">
        <v>2</v>
      </c>
      <c r="H10" s="1">
        <v>3</v>
      </c>
      <c r="I10" s="1">
        <v>3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9">
        <f>SUM(D10:O10)</f>
        <v>26</v>
      </c>
      <c r="Q10" s="10">
        <f t="shared" ref="Q10:Q23" si="1">AVERAGE(P10/12)</f>
        <v>2.1666666666666665</v>
      </c>
      <c r="R10" s="7" t="str">
        <f t="shared" ref="R10:R23" si="2">IF(J10="","",VLOOKUP(Q10,$J$80:$K$82,2,TRUE))</f>
        <v>ІІ ур</v>
      </c>
    </row>
    <row r="11" spans="1:19">
      <c r="B11" s="1">
        <v>3</v>
      </c>
      <c r="C11" s="1" t="s">
        <v>57</v>
      </c>
      <c r="D11" s="1">
        <v>2</v>
      </c>
      <c r="E11" s="1">
        <v>2</v>
      </c>
      <c r="F11" s="1">
        <v>3</v>
      </c>
      <c r="G11" s="1">
        <v>2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9">
        <f t="shared" ref="P11:P23" si="3">SUM(D11:O11)</f>
        <v>33</v>
      </c>
      <c r="Q11" s="10">
        <f t="shared" si="1"/>
        <v>2.75</v>
      </c>
      <c r="R11" s="7" t="str">
        <f t="shared" si="2"/>
        <v>ІІІ ур</v>
      </c>
    </row>
    <row r="12" spans="1:19">
      <c r="B12" s="1">
        <v>4</v>
      </c>
      <c r="C12" s="1" t="s">
        <v>58</v>
      </c>
      <c r="D12" s="1">
        <v>2</v>
      </c>
      <c r="E12" s="1">
        <v>2</v>
      </c>
      <c r="F12" s="1">
        <v>3</v>
      </c>
      <c r="G12" s="1">
        <v>2</v>
      </c>
      <c r="H12" s="1">
        <v>3</v>
      </c>
      <c r="I12" s="1">
        <v>3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9">
        <f t="shared" si="3"/>
        <v>27</v>
      </c>
      <c r="Q12" s="10">
        <f t="shared" si="1"/>
        <v>2.25</v>
      </c>
      <c r="R12" s="7" t="str">
        <f t="shared" si="2"/>
        <v>ІІ ур</v>
      </c>
    </row>
    <row r="13" spans="1:19">
      <c r="B13" s="1">
        <v>5</v>
      </c>
      <c r="C13" s="1" t="s">
        <v>59</v>
      </c>
      <c r="D13" s="1">
        <v>2</v>
      </c>
      <c r="E13" s="1">
        <v>2</v>
      </c>
      <c r="F13" s="1">
        <v>3</v>
      </c>
      <c r="G13" s="1">
        <v>2</v>
      </c>
      <c r="H13" s="1">
        <v>3</v>
      </c>
      <c r="I13" s="1">
        <v>3</v>
      </c>
      <c r="J13" s="1">
        <v>2</v>
      </c>
      <c r="K13" s="1">
        <v>2</v>
      </c>
      <c r="L13" s="1">
        <v>2</v>
      </c>
      <c r="M13" s="1">
        <v>3</v>
      </c>
      <c r="N13" s="1">
        <v>2</v>
      </c>
      <c r="O13" s="1">
        <v>3</v>
      </c>
      <c r="P13" s="9">
        <f t="shared" si="3"/>
        <v>29</v>
      </c>
      <c r="Q13" s="10">
        <f t="shared" si="1"/>
        <v>2.4166666666666665</v>
      </c>
      <c r="R13" s="7" t="str">
        <f t="shared" si="2"/>
        <v>ІІ ур</v>
      </c>
    </row>
    <row r="14" spans="1:19">
      <c r="B14" s="1">
        <v>6</v>
      </c>
      <c r="C14" s="1" t="s">
        <v>60</v>
      </c>
      <c r="D14" s="1">
        <v>2</v>
      </c>
      <c r="E14" s="1">
        <v>2</v>
      </c>
      <c r="F14" s="1">
        <v>3</v>
      </c>
      <c r="G14" s="1">
        <v>2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2</v>
      </c>
      <c r="O14" s="1">
        <v>3</v>
      </c>
      <c r="P14" s="9">
        <f t="shared" si="3"/>
        <v>32</v>
      </c>
      <c r="Q14" s="10">
        <f t="shared" si="1"/>
        <v>2.6666666666666665</v>
      </c>
      <c r="R14" s="7" t="str">
        <f t="shared" si="2"/>
        <v>ІІІ ур</v>
      </c>
    </row>
    <row r="15" spans="1:19">
      <c r="B15" s="1">
        <v>7</v>
      </c>
      <c r="C15" s="1" t="s">
        <v>61</v>
      </c>
      <c r="D15" s="1">
        <v>2</v>
      </c>
      <c r="E15" s="1">
        <v>2</v>
      </c>
      <c r="F15" s="1">
        <v>3</v>
      </c>
      <c r="G15" s="1">
        <v>2</v>
      </c>
      <c r="H15" s="1">
        <v>3</v>
      </c>
      <c r="I15" s="1">
        <v>3</v>
      </c>
      <c r="J15" s="1">
        <v>2</v>
      </c>
      <c r="K15" s="1">
        <v>2</v>
      </c>
      <c r="L15" s="1">
        <v>2</v>
      </c>
      <c r="M15" s="1">
        <v>3</v>
      </c>
      <c r="N15" s="1">
        <v>2</v>
      </c>
      <c r="O15" s="1">
        <v>3</v>
      </c>
      <c r="P15" s="9">
        <f t="shared" si="3"/>
        <v>29</v>
      </c>
      <c r="Q15" s="10">
        <f t="shared" si="1"/>
        <v>2.4166666666666665</v>
      </c>
      <c r="R15" s="7" t="str">
        <f t="shared" si="2"/>
        <v>ІІ ур</v>
      </c>
    </row>
    <row r="16" spans="1:19">
      <c r="B16" s="1">
        <v>8</v>
      </c>
      <c r="C16" s="1" t="s">
        <v>62</v>
      </c>
      <c r="D16" s="1">
        <v>2</v>
      </c>
      <c r="E16" s="1">
        <v>2</v>
      </c>
      <c r="F16" s="1">
        <v>3</v>
      </c>
      <c r="G16" s="1">
        <v>2</v>
      </c>
      <c r="H16" s="1">
        <v>3</v>
      </c>
      <c r="I16" s="1">
        <v>3</v>
      </c>
      <c r="J16" s="1">
        <v>2</v>
      </c>
      <c r="K16" s="1">
        <v>2</v>
      </c>
      <c r="L16" s="1">
        <v>2</v>
      </c>
      <c r="M16" s="1">
        <v>3</v>
      </c>
      <c r="N16" s="1">
        <v>2</v>
      </c>
      <c r="O16" s="1">
        <v>3</v>
      </c>
      <c r="P16" s="9">
        <f t="shared" si="3"/>
        <v>29</v>
      </c>
      <c r="Q16" s="10">
        <f t="shared" si="1"/>
        <v>2.4166666666666665</v>
      </c>
      <c r="R16" s="7" t="str">
        <f t="shared" si="2"/>
        <v>ІІ ур</v>
      </c>
    </row>
    <row r="17" spans="2:18">
      <c r="B17" s="1">
        <v>9</v>
      </c>
      <c r="C17" s="1" t="s">
        <v>63</v>
      </c>
      <c r="D17" s="1">
        <v>2</v>
      </c>
      <c r="E17" s="1">
        <v>2</v>
      </c>
      <c r="F17" s="1">
        <v>3</v>
      </c>
      <c r="G17" s="1">
        <v>2</v>
      </c>
      <c r="H17" s="1">
        <v>3</v>
      </c>
      <c r="I17" s="1">
        <v>3</v>
      </c>
      <c r="J17" s="1">
        <v>2</v>
      </c>
      <c r="K17" s="1">
        <v>2</v>
      </c>
      <c r="L17" s="1">
        <v>2</v>
      </c>
      <c r="M17" s="1">
        <v>3</v>
      </c>
      <c r="N17" s="1">
        <v>2</v>
      </c>
      <c r="O17" s="1">
        <v>3</v>
      </c>
      <c r="P17" s="9">
        <f t="shared" si="3"/>
        <v>29</v>
      </c>
      <c r="Q17" s="10">
        <f t="shared" si="1"/>
        <v>2.4166666666666665</v>
      </c>
      <c r="R17" s="7" t="str">
        <f t="shared" si="2"/>
        <v>ІІ ур</v>
      </c>
    </row>
    <row r="18" spans="2:18">
      <c r="B18" s="1">
        <v>10</v>
      </c>
      <c r="C18" s="1" t="s">
        <v>64</v>
      </c>
      <c r="D18" s="1">
        <v>2</v>
      </c>
      <c r="E18" s="1">
        <v>2</v>
      </c>
      <c r="F18" s="1">
        <v>2</v>
      </c>
      <c r="G18" s="1">
        <v>2</v>
      </c>
      <c r="H18" s="1">
        <v>3</v>
      </c>
      <c r="I18" s="1">
        <v>3</v>
      </c>
      <c r="J18" s="1">
        <v>2</v>
      </c>
      <c r="K18" s="1">
        <v>2</v>
      </c>
      <c r="L18" s="1">
        <v>2</v>
      </c>
      <c r="M18" s="1">
        <v>3</v>
      </c>
      <c r="N18" s="1">
        <v>2</v>
      </c>
      <c r="O18" s="1">
        <v>3</v>
      </c>
      <c r="P18" s="9">
        <f t="shared" si="3"/>
        <v>28</v>
      </c>
      <c r="Q18" s="10">
        <f t="shared" si="1"/>
        <v>2.3333333333333335</v>
      </c>
      <c r="R18" s="7" t="str">
        <f t="shared" si="2"/>
        <v>ІІ ур</v>
      </c>
    </row>
    <row r="19" spans="2:18">
      <c r="B19" s="1">
        <v>11</v>
      </c>
      <c r="C19" s="1" t="s">
        <v>65</v>
      </c>
      <c r="D19" s="1">
        <v>2</v>
      </c>
      <c r="E19" s="1">
        <v>2</v>
      </c>
      <c r="F19" s="1">
        <v>3</v>
      </c>
      <c r="G19" s="1">
        <v>2</v>
      </c>
      <c r="H19" s="1">
        <v>3</v>
      </c>
      <c r="I19" s="1">
        <v>3</v>
      </c>
      <c r="J19" s="1">
        <v>2</v>
      </c>
      <c r="K19" s="1">
        <v>2</v>
      </c>
      <c r="L19" s="1">
        <v>2</v>
      </c>
      <c r="M19" s="1">
        <v>3</v>
      </c>
      <c r="N19" s="1">
        <v>2</v>
      </c>
      <c r="O19" s="1">
        <v>3</v>
      </c>
      <c r="P19" s="9">
        <f t="shared" si="3"/>
        <v>29</v>
      </c>
      <c r="Q19" s="10">
        <f t="shared" si="1"/>
        <v>2.4166666666666665</v>
      </c>
      <c r="R19" s="7" t="str">
        <f t="shared" si="2"/>
        <v>ІІ ур</v>
      </c>
    </row>
    <row r="20" spans="2:18">
      <c r="B20" s="1">
        <v>12</v>
      </c>
      <c r="C20" s="1" t="s">
        <v>66</v>
      </c>
      <c r="D20" s="1">
        <v>2</v>
      </c>
      <c r="E20" s="1">
        <v>2</v>
      </c>
      <c r="F20" s="1">
        <v>3</v>
      </c>
      <c r="G20" s="1">
        <v>2</v>
      </c>
      <c r="H20" s="1">
        <v>3</v>
      </c>
      <c r="I20" s="1">
        <v>3</v>
      </c>
      <c r="J20" s="1">
        <v>2</v>
      </c>
      <c r="K20" s="1">
        <v>2</v>
      </c>
      <c r="L20" s="1">
        <v>2</v>
      </c>
      <c r="M20" s="1">
        <v>3</v>
      </c>
      <c r="N20" s="1">
        <v>2</v>
      </c>
      <c r="O20" s="1">
        <v>3</v>
      </c>
      <c r="P20" s="9">
        <f t="shared" si="3"/>
        <v>29</v>
      </c>
      <c r="Q20" s="10">
        <f t="shared" si="1"/>
        <v>2.4166666666666665</v>
      </c>
      <c r="R20" s="7" t="str">
        <f t="shared" si="2"/>
        <v>ІІ ур</v>
      </c>
    </row>
    <row r="21" spans="2:18">
      <c r="B21" s="1">
        <v>13</v>
      </c>
      <c r="C21" s="1" t="s">
        <v>67</v>
      </c>
      <c r="D21" s="1">
        <v>2</v>
      </c>
      <c r="E21" s="1">
        <v>2</v>
      </c>
      <c r="F21" s="1">
        <v>2</v>
      </c>
      <c r="G21" s="1">
        <v>2</v>
      </c>
      <c r="H21" s="1">
        <v>3</v>
      </c>
      <c r="I21" s="1">
        <v>3</v>
      </c>
      <c r="J21" s="1">
        <v>2</v>
      </c>
      <c r="K21" s="1">
        <v>2</v>
      </c>
      <c r="L21" s="1">
        <v>2</v>
      </c>
      <c r="M21" s="1">
        <v>3</v>
      </c>
      <c r="N21" s="1">
        <v>2</v>
      </c>
      <c r="O21" s="1">
        <v>3</v>
      </c>
      <c r="P21" s="9">
        <f t="shared" si="3"/>
        <v>28</v>
      </c>
      <c r="Q21" s="10">
        <f t="shared" si="1"/>
        <v>2.3333333333333335</v>
      </c>
      <c r="R21" s="7" t="str">
        <f t="shared" si="2"/>
        <v>ІІ ур</v>
      </c>
    </row>
    <row r="22" spans="2:18">
      <c r="B22" s="1">
        <v>14</v>
      </c>
      <c r="C22" s="1" t="s">
        <v>68</v>
      </c>
      <c r="D22" s="1">
        <v>2</v>
      </c>
      <c r="E22" s="1">
        <v>2</v>
      </c>
      <c r="F22" s="1">
        <v>2</v>
      </c>
      <c r="G22" s="1">
        <v>2</v>
      </c>
      <c r="H22" s="1">
        <v>3</v>
      </c>
      <c r="I22" s="1">
        <v>3</v>
      </c>
      <c r="J22" s="1">
        <v>2</v>
      </c>
      <c r="K22" s="1">
        <v>2</v>
      </c>
      <c r="L22" s="1">
        <v>2</v>
      </c>
      <c r="M22" s="1">
        <v>3</v>
      </c>
      <c r="N22" s="1">
        <v>2</v>
      </c>
      <c r="O22" s="1">
        <v>3</v>
      </c>
      <c r="P22" s="9">
        <f t="shared" si="3"/>
        <v>28</v>
      </c>
      <c r="Q22" s="10">
        <f t="shared" si="1"/>
        <v>2.3333333333333335</v>
      </c>
      <c r="R22" s="7" t="str">
        <f t="shared" si="2"/>
        <v>ІІ ур</v>
      </c>
    </row>
    <row r="23" spans="2:18">
      <c r="B23" s="1">
        <v>15</v>
      </c>
      <c r="C23" s="1" t="s">
        <v>70</v>
      </c>
      <c r="D23" s="1">
        <v>2</v>
      </c>
      <c r="E23" s="1">
        <v>2</v>
      </c>
      <c r="F23" s="1">
        <v>2</v>
      </c>
      <c r="G23" s="1">
        <v>2</v>
      </c>
      <c r="H23" s="1">
        <v>3</v>
      </c>
      <c r="I23" s="1">
        <v>3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9">
        <f t="shared" si="3"/>
        <v>26</v>
      </c>
      <c r="Q23" s="10">
        <f t="shared" si="1"/>
        <v>2.1666666666666665</v>
      </c>
      <c r="R23" s="7" t="str">
        <f t="shared" si="2"/>
        <v>ІІ ур</v>
      </c>
    </row>
    <row r="24" spans="2:18">
      <c r="B24" s="24"/>
      <c r="C24" s="24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" t="s">
        <v>9</v>
      </c>
      <c r="R24" s="5" t="s">
        <v>8</v>
      </c>
    </row>
    <row r="25" spans="2:18">
      <c r="B25" s="24"/>
      <c r="C25" s="24"/>
      <c r="D25" s="26" t="s">
        <v>13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4">
        <f>COUNTA(C9:C23)</f>
        <v>15</v>
      </c>
      <c r="R25" s="4">
        <v>100</v>
      </c>
    </row>
    <row r="26" spans="2:18">
      <c r="B26" s="24"/>
      <c r="C26" s="24"/>
      <c r="D26" s="23" t="s">
        <v>17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>
        <f>COUNTIF(R9:R23,"І ур")</f>
        <v>1</v>
      </c>
      <c r="R26" s="2">
        <f>(Q26/Q25)*100</f>
        <v>6.666666666666667</v>
      </c>
    </row>
    <row r="27" spans="2:18">
      <c r="B27" s="24"/>
      <c r="C27" s="24"/>
      <c r="D27" s="23" t="s">
        <v>15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6">
        <f>COUNTIF(R9:R23,"ІІ ур")</f>
        <v>12</v>
      </c>
      <c r="R27" s="2">
        <f>(Q27/Q25)*100</f>
        <v>80</v>
      </c>
    </row>
    <row r="28" spans="2:18">
      <c r="B28" s="25"/>
      <c r="C28" s="25"/>
      <c r="D28" s="23" t="s">
        <v>16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6">
        <f>COUNTIF(R9:R23,"ІІІ ур")</f>
        <v>2</v>
      </c>
      <c r="R28" s="2">
        <f>(Q28/Q25)*100</f>
        <v>13.333333333333334</v>
      </c>
    </row>
    <row r="80" spans="10:11">
      <c r="J80" s="3">
        <v>1</v>
      </c>
      <c r="K80" s="3" t="s">
        <v>10</v>
      </c>
    </row>
    <row r="81" spans="10:11">
      <c r="J81" s="3">
        <v>1.6</v>
      </c>
      <c r="K81" s="3" t="s">
        <v>11</v>
      </c>
    </row>
    <row r="82" spans="10:11">
      <c r="J82" s="3">
        <v>2.6</v>
      </c>
      <c r="K82" s="3" t="s">
        <v>12</v>
      </c>
    </row>
    <row r="85" spans="10:11">
      <c r="J85" s="3"/>
      <c r="K85" s="3"/>
    </row>
    <row r="86" spans="10:11">
      <c r="J86" s="3"/>
      <c r="K86" s="3"/>
    </row>
    <row r="87" spans="10:11">
      <c r="J87" s="3"/>
      <c r="K87" s="3"/>
    </row>
  </sheetData>
  <mergeCells count="17">
    <mergeCell ref="D27:P27"/>
    <mergeCell ref="D28:P28"/>
    <mergeCell ref="B24:B28"/>
    <mergeCell ref="C24:C28"/>
    <mergeCell ref="D25:P25"/>
    <mergeCell ref="D24:P24"/>
    <mergeCell ref="D26:P26"/>
    <mergeCell ref="A2:S2"/>
    <mergeCell ref="A3:S3"/>
    <mergeCell ref="A4:S4"/>
    <mergeCell ref="B6:R6"/>
    <mergeCell ref="B7:B8"/>
    <mergeCell ref="C7:C8"/>
    <mergeCell ref="P7:P8"/>
    <mergeCell ref="Q7:Q8"/>
    <mergeCell ref="R7:R8"/>
    <mergeCell ref="D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7"/>
  <sheetViews>
    <sheetView tabSelected="1" workbookViewId="0">
      <selection activeCell="K33" sqref="K33"/>
    </sheetView>
  </sheetViews>
  <sheetFormatPr defaultRowHeight="15"/>
  <cols>
    <col min="2" max="2" width="4.7109375" customWidth="1"/>
    <col min="3" max="3" width="30.85546875" customWidth="1"/>
    <col min="4" max="4" width="4.7109375" customWidth="1"/>
    <col min="5" max="5" width="8.28515625" customWidth="1"/>
    <col min="6" max="6" width="5.85546875" customWidth="1"/>
    <col min="7" max="7" width="6.140625" customWidth="1"/>
    <col min="8" max="8" width="5.85546875" customWidth="1"/>
    <col min="9" max="9" width="5.28515625" customWidth="1"/>
    <col min="10" max="10" width="5.85546875" customWidth="1"/>
    <col min="11" max="11" width="9.42578125" customWidth="1"/>
    <col min="12" max="12" width="8.7109375" customWidth="1"/>
    <col min="13" max="13" width="5.85546875" customWidth="1"/>
    <col min="14" max="14" width="5.28515625" customWidth="1"/>
    <col min="15" max="15" width="8.7109375" customWidth="1"/>
    <col min="16" max="16" width="9.42578125" customWidth="1"/>
    <col min="19" max="19" width="11.5703125" customWidth="1"/>
  </cols>
  <sheetData>
    <row r="2" spans="1:20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>
      <c r="A3" s="11" t="s">
        <v>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>
      <c r="A4" s="11" t="s">
        <v>69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6" spans="1:20">
      <c r="B6" s="12" t="s">
        <v>1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2"/>
      <c r="R6" s="12"/>
      <c r="S6" s="12"/>
    </row>
    <row r="7" spans="1:20" ht="38.25" customHeight="1">
      <c r="B7" s="14" t="s">
        <v>2</v>
      </c>
      <c r="C7" s="15" t="s">
        <v>3</v>
      </c>
      <c r="D7" s="20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6" t="s">
        <v>5</v>
      </c>
      <c r="R7" s="18" t="s">
        <v>6</v>
      </c>
      <c r="S7" s="19" t="s">
        <v>7</v>
      </c>
    </row>
    <row r="8" spans="1:20" ht="225" customHeight="1">
      <c r="B8" s="14"/>
      <c r="C8" s="14"/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 t="s">
        <v>37</v>
      </c>
      <c r="L8" s="8" t="s">
        <v>38</v>
      </c>
      <c r="M8" s="8" t="s">
        <v>39</v>
      </c>
      <c r="N8" s="8" t="s">
        <v>40</v>
      </c>
      <c r="O8" s="8" t="s">
        <v>41</v>
      </c>
      <c r="P8" s="8" t="s">
        <v>42</v>
      </c>
      <c r="Q8" s="17"/>
      <c r="R8" s="18"/>
      <c r="S8" s="19"/>
    </row>
    <row r="9" spans="1:20">
      <c r="B9" s="1">
        <v>1</v>
      </c>
      <c r="C9" s="1" t="s">
        <v>55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9">
        <f>SUM(D9:P9)</f>
        <v>39</v>
      </c>
      <c r="R9" s="10">
        <f>AVERAGE(Q9/13)</f>
        <v>3</v>
      </c>
      <c r="S9" s="7" t="str">
        <f t="shared" ref="S9:S23" si="0">IF(K9="","",VLOOKUP(R9,$J$80:$K$82,2,TRUE))</f>
        <v>ІІІ ур</v>
      </c>
    </row>
    <row r="10" spans="1:20">
      <c r="B10" s="1">
        <v>2</v>
      </c>
      <c r="C10" s="1" t="s">
        <v>56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9">
        <f t="shared" ref="Q10:Q23" si="1">SUM(E10:P10)</f>
        <v>36</v>
      </c>
      <c r="R10" s="10">
        <f t="shared" ref="R10:R23" si="2">AVERAGE(Q10/12)</f>
        <v>3</v>
      </c>
      <c r="S10" s="7" t="str">
        <f t="shared" si="0"/>
        <v>ІІІ ур</v>
      </c>
    </row>
    <row r="11" spans="1:20">
      <c r="B11" s="1">
        <v>3</v>
      </c>
      <c r="C11" s="1" t="s">
        <v>57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9">
        <f t="shared" si="1"/>
        <v>36</v>
      </c>
      <c r="R11" s="10">
        <f t="shared" si="2"/>
        <v>3</v>
      </c>
      <c r="S11" s="7" t="str">
        <f t="shared" si="0"/>
        <v>ІІІ ур</v>
      </c>
    </row>
    <row r="12" spans="1:20">
      <c r="B12" s="1">
        <v>4</v>
      </c>
      <c r="C12" s="1" t="s">
        <v>58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3</v>
      </c>
      <c r="O12" s="1">
        <v>3</v>
      </c>
      <c r="P12" s="1">
        <v>3</v>
      </c>
      <c r="Q12" s="9">
        <f t="shared" si="1"/>
        <v>36</v>
      </c>
      <c r="R12" s="10">
        <f t="shared" si="2"/>
        <v>3</v>
      </c>
      <c r="S12" s="7" t="str">
        <f t="shared" si="0"/>
        <v>ІІІ ур</v>
      </c>
    </row>
    <row r="13" spans="1:20">
      <c r="B13" s="1">
        <v>5</v>
      </c>
      <c r="C13" s="1" t="s">
        <v>59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9">
        <f t="shared" si="1"/>
        <v>36</v>
      </c>
      <c r="R13" s="10">
        <f t="shared" si="2"/>
        <v>3</v>
      </c>
      <c r="S13" s="7" t="str">
        <f t="shared" si="0"/>
        <v>ІІІ ур</v>
      </c>
    </row>
    <row r="14" spans="1:20">
      <c r="B14" s="1">
        <v>6</v>
      </c>
      <c r="C14" s="1" t="s">
        <v>60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9">
        <f t="shared" si="1"/>
        <v>36</v>
      </c>
      <c r="R14" s="10">
        <f t="shared" si="2"/>
        <v>3</v>
      </c>
      <c r="S14" s="7" t="str">
        <f t="shared" si="0"/>
        <v>ІІІ ур</v>
      </c>
    </row>
    <row r="15" spans="1:20">
      <c r="B15" s="1">
        <v>7</v>
      </c>
      <c r="C15" s="1" t="s">
        <v>61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9">
        <f t="shared" si="1"/>
        <v>36</v>
      </c>
      <c r="R15" s="10">
        <f t="shared" si="2"/>
        <v>3</v>
      </c>
      <c r="S15" s="7" t="str">
        <f t="shared" si="0"/>
        <v>ІІІ ур</v>
      </c>
    </row>
    <row r="16" spans="1:20">
      <c r="B16" s="1">
        <v>8</v>
      </c>
      <c r="C16" s="1" t="s">
        <v>62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9">
        <f t="shared" si="1"/>
        <v>36</v>
      </c>
      <c r="R16" s="10">
        <f t="shared" si="2"/>
        <v>3</v>
      </c>
      <c r="S16" s="7" t="str">
        <f t="shared" si="0"/>
        <v>ІІІ ур</v>
      </c>
    </row>
    <row r="17" spans="2:19">
      <c r="B17" s="1">
        <v>9</v>
      </c>
      <c r="C17" s="1" t="s">
        <v>63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9">
        <f t="shared" si="1"/>
        <v>36</v>
      </c>
      <c r="R17" s="10">
        <f t="shared" si="2"/>
        <v>3</v>
      </c>
      <c r="S17" s="7" t="str">
        <f t="shared" si="0"/>
        <v>ІІІ ур</v>
      </c>
    </row>
    <row r="18" spans="2:19">
      <c r="B18" s="1">
        <v>10</v>
      </c>
      <c r="C18" s="1" t="s">
        <v>64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9">
        <f t="shared" si="1"/>
        <v>36</v>
      </c>
      <c r="R18" s="10">
        <f t="shared" si="2"/>
        <v>3</v>
      </c>
      <c r="S18" s="7" t="str">
        <f t="shared" si="0"/>
        <v>ІІІ ур</v>
      </c>
    </row>
    <row r="19" spans="2:19">
      <c r="B19" s="1">
        <v>11</v>
      </c>
      <c r="C19" s="1" t="s">
        <v>65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9">
        <f t="shared" si="1"/>
        <v>36</v>
      </c>
      <c r="R19" s="10">
        <f t="shared" si="2"/>
        <v>3</v>
      </c>
      <c r="S19" s="7" t="str">
        <f t="shared" si="0"/>
        <v>ІІІ ур</v>
      </c>
    </row>
    <row r="20" spans="2:19">
      <c r="B20" s="1">
        <v>12</v>
      </c>
      <c r="C20" s="1" t="s">
        <v>66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9">
        <f t="shared" si="1"/>
        <v>36</v>
      </c>
      <c r="R20" s="10">
        <f t="shared" si="2"/>
        <v>3</v>
      </c>
      <c r="S20" s="7" t="str">
        <f t="shared" si="0"/>
        <v>ІІІ ур</v>
      </c>
    </row>
    <row r="21" spans="2:19">
      <c r="B21" s="1">
        <v>13</v>
      </c>
      <c r="C21" s="1" t="s">
        <v>67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9">
        <f t="shared" si="1"/>
        <v>36</v>
      </c>
      <c r="R21" s="10">
        <f t="shared" si="2"/>
        <v>3</v>
      </c>
      <c r="S21" s="7" t="str">
        <f t="shared" si="0"/>
        <v>ІІІ ур</v>
      </c>
    </row>
    <row r="22" spans="2:19">
      <c r="B22" s="1">
        <v>14</v>
      </c>
      <c r="C22" s="1" t="s">
        <v>68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9">
        <f t="shared" si="1"/>
        <v>36</v>
      </c>
      <c r="R22" s="10">
        <f t="shared" si="2"/>
        <v>3</v>
      </c>
      <c r="S22" s="7" t="str">
        <f t="shared" si="0"/>
        <v>ІІІ ур</v>
      </c>
    </row>
    <row r="23" spans="2:19">
      <c r="B23" s="1">
        <v>15</v>
      </c>
      <c r="C23" s="1" t="s">
        <v>70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9">
        <f t="shared" si="1"/>
        <v>36</v>
      </c>
      <c r="R23" s="10">
        <f t="shared" si="2"/>
        <v>3</v>
      </c>
      <c r="S23" s="7" t="str">
        <f t="shared" si="0"/>
        <v>ІІІ ур</v>
      </c>
    </row>
    <row r="24" spans="2:19">
      <c r="B24" s="24"/>
      <c r="C24" s="24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1" t="s">
        <v>9</v>
      </c>
      <c r="S24" s="5" t="s">
        <v>8</v>
      </c>
    </row>
    <row r="25" spans="2:19">
      <c r="B25" s="24"/>
      <c r="C25" s="24"/>
      <c r="D25" s="26" t="s">
        <v>13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4">
        <f>COUNTA(C9:C23)</f>
        <v>15</v>
      </c>
      <c r="S25" s="4">
        <v>100</v>
      </c>
    </row>
    <row r="26" spans="2:19">
      <c r="B26" s="24"/>
      <c r="C26" s="24"/>
      <c r="D26" s="23" t="s">
        <v>17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6">
        <f>COUNTIF(S9:S23,"І ур")</f>
        <v>0</v>
      </c>
      <c r="S26" s="2">
        <f>(R26/R25)*100</f>
        <v>0</v>
      </c>
    </row>
    <row r="27" spans="2:19">
      <c r="B27" s="24"/>
      <c r="C27" s="24"/>
      <c r="D27" s="23" t="s">
        <v>15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6">
        <f>COUNTIF(S9:S23,"ІІ ур")</f>
        <v>0</v>
      </c>
      <c r="S27" s="2">
        <f>(R27/R25)*100</f>
        <v>0</v>
      </c>
    </row>
    <row r="28" spans="2:19">
      <c r="B28" s="25"/>
      <c r="C28" s="25"/>
      <c r="D28" s="23" t="s">
        <v>16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6">
        <f>COUNTIF(S9:S23,"ІІІ ур")</f>
        <v>15</v>
      </c>
      <c r="S28" s="2">
        <f>(R28/R25)*100</f>
        <v>100</v>
      </c>
    </row>
    <row r="80" spans="10:11">
      <c r="J80" s="3">
        <v>1</v>
      </c>
      <c r="K80" s="3" t="s">
        <v>10</v>
      </c>
    </row>
    <row r="81" spans="10:11">
      <c r="J81" s="3">
        <v>1.6</v>
      </c>
      <c r="K81" s="3" t="s">
        <v>11</v>
      </c>
    </row>
    <row r="82" spans="10:11">
      <c r="J82" s="3">
        <v>2.6</v>
      </c>
      <c r="K82" s="3" t="s">
        <v>12</v>
      </c>
    </row>
    <row r="85" spans="10:11">
      <c r="J85" s="3">
        <v>1</v>
      </c>
    </row>
    <row r="86" spans="10:11">
      <c r="J86" s="3">
        <v>1.6</v>
      </c>
    </row>
    <row r="87" spans="10:11">
      <c r="J87" s="3">
        <v>2.6</v>
      </c>
    </row>
  </sheetData>
  <mergeCells count="17">
    <mergeCell ref="D27:Q27"/>
    <mergeCell ref="D28:Q28"/>
    <mergeCell ref="B24:B28"/>
    <mergeCell ref="C24:C28"/>
    <mergeCell ref="D25:Q25"/>
    <mergeCell ref="D24:Q24"/>
    <mergeCell ref="D26:Q26"/>
    <mergeCell ref="A2:T2"/>
    <mergeCell ref="A3:T3"/>
    <mergeCell ref="A4:T4"/>
    <mergeCell ref="B6:S6"/>
    <mergeCell ref="B7:B8"/>
    <mergeCell ref="C7:C8"/>
    <mergeCell ref="Q7:Q8"/>
    <mergeCell ref="R7:R8"/>
    <mergeCell ref="S7:S8"/>
    <mergeCell ref="D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2023-03-27T14:58:40Z</dcterms:modified>
</cp:coreProperties>
</file>