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9320" windowHeight="8010" activeTab="2"/>
  </bookViews>
  <sheets>
    <sheet name="старт" sheetId="1" r:id="rId1"/>
    <sheet name="промежуток" sheetId="2" r:id="rId2"/>
    <sheet name="итог" sheetId="3" r:id="rId3"/>
  </sheets>
  <calcPr calcId="124519"/>
</workbook>
</file>

<file path=xl/calcChain.xml><?xml version="1.0" encoding="utf-8"?>
<calcChain xmlns="http://schemas.openxmlformats.org/spreadsheetml/2006/main">
  <c r="J10" i="2"/>
  <c r="K10"/>
  <c r="L10" s="1"/>
  <c r="J11"/>
  <c r="K11"/>
  <c r="L11" s="1"/>
  <c r="J12"/>
  <c r="K12"/>
  <c r="L12" s="1"/>
  <c r="J13"/>
  <c r="K13"/>
  <c r="L13" s="1"/>
  <c r="J14"/>
  <c r="K14"/>
  <c r="L14" s="1"/>
  <c r="J15"/>
  <c r="K15"/>
  <c r="L15" s="1"/>
  <c r="J16"/>
  <c r="K16"/>
  <c r="L16" s="1"/>
  <c r="J17"/>
  <c r="K17"/>
  <c r="L17" s="1"/>
  <c r="J18"/>
  <c r="K18"/>
  <c r="L18" s="1"/>
  <c r="J19"/>
  <c r="K19"/>
  <c r="L19" s="1"/>
  <c r="J20"/>
  <c r="K20"/>
  <c r="L20" s="1"/>
  <c r="J21"/>
  <c r="K21"/>
  <c r="L21" s="1"/>
  <c r="J22"/>
  <c r="K22"/>
  <c r="L22" s="1"/>
  <c r="J23"/>
  <c r="K23"/>
  <c r="L23" s="1"/>
  <c r="K24"/>
  <c r="L24" s="1"/>
  <c r="K25"/>
  <c r="L25" s="1"/>
  <c r="K26"/>
  <c r="L26" s="1"/>
  <c r="K27"/>
  <c r="L27" s="1"/>
  <c r="K28"/>
  <c r="L28" s="1"/>
  <c r="K29"/>
  <c r="L29" s="1"/>
  <c r="J30"/>
  <c r="K30"/>
  <c r="L30" s="1"/>
  <c r="J31"/>
  <c r="K31"/>
  <c r="L31" s="1"/>
  <c r="J32"/>
  <c r="K32"/>
  <c r="L32" s="1"/>
  <c r="H34" i="3"/>
  <c r="H34" i="2"/>
  <c r="H26" i="1"/>
  <c r="K32" i="3" l="1"/>
  <c r="L32" s="1"/>
  <c r="J32"/>
  <c r="K31"/>
  <c r="L31" s="1"/>
  <c r="J31"/>
  <c r="K30"/>
  <c r="L30" s="1"/>
  <c r="J30"/>
  <c r="K29"/>
  <c r="L29" s="1"/>
  <c r="J29"/>
  <c r="K28"/>
  <c r="L28" s="1"/>
  <c r="J28"/>
  <c r="K27"/>
  <c r="L27" s="1"/>
  <c r="J27"/>
  <c r="K26"/>
  <c r="L26" s="1"/>
  <c r="J26"/>
  <c r="K25"/>
  <c r="L25" s="1"/>
  <c r="J25"/>
  <c r="K24"/>
  <c r="L24" s="1"/>
  <c r="J24"/>
  <c r="K23"/>
  <c r="L23" s="1"/>
  <c r="J23"/>
  <c r="L22"/>
  <c r="K22"/>
  <c r="J22"/>
  <c r="K21"/>
  <c r="L21" s="1"/>
  <c r="J21"/>
  <c r="K20"/>
  <c r="L20" s="1"/>
  <c r="J20"/>
  <c r="K19"/>
  <c r="L19" s="1"/>
  <c r="J19"/>
  <c r="K18"/>
  <c r="L18" s="1"/>
  <c r="J18"/>
  <c r="K17"/>
  <c r="L17" s="1"/>
  <c r="J17"/>
  <c r="K16"/>
  <c r="L16" s="1"/>
  <c r="J16"/>
  <c r="K15"/>
  <c r="L15" s="1"/>
  <c r="J15"/>
  <c r="K14"/>
  <c r="L14" s="1"/>
  <c r="J14"/>
  <c r="K13"/>
  <c r="L13" s="1"/>
  <c r="J13"/>
  <c r="K12"/>
  <c r="L12" s="1"/>
  <c r="J12"/>
  <c r="K11"/>
  <c r="L11" s="1"/>
  <c r="J11"/>
  <c r="K10"/>
  <c r="L10" s="1"/>
  <c r="J10"/>
  <c r="H35" l="1"/>
  <c r="H36" s="1"/>
  <c r="E35"/>
  <c r="E36" s="1"/>
  <c r="K35"/>
  <c r="K36" s="1"/>
  <c r="K35" i="2"/>
  <c r="K36" s="1"/>
  <c r="E35"/>
  <c r="E36" s="1"/>
  <c r="H35"/>
  <c r="H36" s="1"/>
  <c r="K28" i="1"/>
  <c r="H28"/>
  <c r="E28"/>
</calcChain>
</file>

<file path=xl/sharedStrings.xml><?xml version="1.0" encoding="utf-8"?>
<sst xmlns="http://schemas.openxmlformats.org/spreadsheetml/2006/main" count="148" uniqueCount="56">
  <si>
    <t>Образовательная область "Здоровье"</t>
  </si>
  <si>
    <t>№</t>
  </si>
  <si>
    <t>Ф.И.ребенка</t>
  </si>
  <si>
    <t>Общее количество</t>
  </si>
  <si>
    <t>Средний уровень</t>
  </si>
  <si>
    <t>Уровень развития умений и навыков</t>
  </si>
  <si>
    <t>А (всего детей)</t>
  </si>
  <si>
    <t>Б (І уровень)</t>
  </si>
  <si>
    <t>В (ІІ уровень)</t>
  </si>
  <si>
    <t>Г (ІІІ уровень)</t>
  </si>
  <si>
    <t>І ур</t>
  </si>
  <si>
    <t>ІІ ур</t>
  </si>
  <si>
    <t>ІІІ ур</t>
  </si>
  <si>
    <t>Образовательная область "Коммуникация"</t>
  </si>
  <si>
    <t>Образовательная область "Познание"</t>
  </si>
  <si>
    <t>Образовательная область "Творчество"</t>
  </si>
  <si>
    <t>Образовательная область "Социум"</t>
  </si>
  <si>
    <t>Доля детей с низким уровнем  %</t>
  </si>
  <si>
    <t>Доля детей со средним уровнем  %</t>
  </si>
  <si>
    <t>Доля детей с высоким уровнем  %</t>
  </si>
  <si>
    <t xml:space="preserve">Сводный отчет  </t>
  </si>
  <si>
    <t>о результатах промежуточного мониторинга по отслеживанию развития умений и навыков детей</t>
  </si>
  <si>
    <t>о результатах итогового мониторинга по отслеживанию развития умений и навыков детей</t>
  </si>
  <si>
    <t>стартовый</t>
  </si>
  <si>
    <t>промежуточный</t>
  </si>
  <si>
    <t>итоговый</t>
  </si>
  <si>
    <t>о результатах стартового мониторинга по отслеживанию развития умений и навыков детей</t>
  </si>
  <si>
    <t xml:space="preserve">Учебный год: _2021-2022______      Группа:_№ 9_______     Дата проведения:___10 - 20 сентября_____ </t>
  </si>
  <si>
    <t>Амирханова Амира</t>
  </si>
  <si>
    <t>Аскаров Адиль</t>
  </si>
  <si>
    <t>Алибеков Азим</t>
  </si>
  <si>
    <t>Баисакалова Адия</t>
  </si>
  <si>
    <t>Баисакалов Абулхаирхан</t>
  </si>
  <si>
    <t>Галымжанулы Дарын</t>
  </si>
  <si>
    <t>Емельяненко Денис</t>
  </si>
  <si>
    <t>Изтурганова Азадия</t>
  </si>
  <si>
    <t>Карий Дима</t>
  </si>
  <si>
    <t>Кенжебекова Аруна</t>
  </si>
  <si>
    <t>Кылышбай Алинур</t>
  </si>
  <si>
    <t>Молдагазина Еркеназ</t>
  </si>
  <si>
    <t>Таишибаева Аисана</t>
  </si>
  <si>
    <t>Франц Эрнест</t>
  </si>
  <si>
    <t>Шинина Лия</t>
  </si>
  <si>
    <t>Амиргали Мухамеджан</t>
  </si>
  <si>
    <t>Асылбек Айша</t>
  </si>
  <si>
    <t>Алдаберген Меруерт</t>
  </si>
  <si>
    <t>Дулаткызы Дания</t>
  </si>
  <si>
    <t>Емельянинко Денис</t>
  </si>
  <si>
    <t>Жумагазин Арсен</t>
  </si>
  <si>
    <t>Изтурганова Азалия</t>
  </si>
  <si>
    <t>Сембай Сагыныш</t>
  </si>
  <si>
    <t>Смагул Муслим</t>
  </si>
  <si>
    <t>Усен Акаман</t>
  </si>
  <si>
    <t>Утетлеу Каусар</t>
  </si>
  <si>
    <t>Учебный год: _2021-2022      Группа:_№9" Красная шапочка"    Дата проведения:январь_</t>
  </si>
  <si>
    <t xml:space="preserve">Учебный год:2021-2022 ______       Группа:_9______   Дата проведения:__май_________ 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</si>
</sst>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00CCFF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51">
    <xf numFmtId="0" fontId="0" fillId="0" borderId="0" xfId="0"/>
    <xf numFmtId="0" fontId="2" fillId="0" borderId="0" xfId="1"/>
    <xf numFmtId="0" fontId="3" fillId="0" borderId="1" xfId="1" applyFont="1" applyBorder="1" applyAlignment="1">
      <alignment horizontal="center" vertical="center"/>
    </xf>
    <xf numFmtId="0" fontId="4" fillId="0" borderId="1" xfId="1" applyFont="1" applyBorder="1"/>
    <xf numFmtId="0" fontId="2" fillId="0" borderId="0" xfId="1" applyBorder="1"/>
    <xf numFmtId="0" fontId="3" fillId="3" borderId="1" xfId="1" applyFont="1" applyFill="1" applyBorder="1"/>
    <xf numFmtId="0" fontId="3" fillId="0" borderId="1" xfId="1" applyFont="1" applyBorder="1" applyAlignment="1">
      <alignment horizontal="center" vertical="center" textRotation="90" wrapText="1"/>
    </xf>
    <xf numFmtId="0" fontId="3" fillId="4" borderId="1" xfId="1" applyFont="1" applyFill="1" applyBorder="1" applyAlignment="1">
      <alignment horizontal="center" vertical="center" textRotation="90" wrapText="1"/>
    </xf>
    <xf numFmtId="0" fontId="3" fillId="4" borderId="1" xfId="1" applyFont="1" applyFill="1" applyBorder="1" applyAlignment="1">
      <alignment horizontal="center"/>
    </xf>
    <xf numFmtId="0" fontId="3" fillId="0" borderId="1" xfId="1" applyFont="1" applyBorder="1" applyAlignment="1">
      <alignment horizontal="center" vertical="center" textRotation="90" wrapText="1"/>
    </xf>
    <xf numFmtId="0" fontId="1" fillId="0" borderId="3" xfId="0" applyFont="1" applyBorder="1" applyAlignment="1">
      <alignment horizontal="center"/>
    </xf>
    <xf numFmtId="0" fontId="1" fillId="0" borderId="5" xfId="0" applyFont="1" applyBorder="1"/>
    <xf numFmtId="0" fontId="1" fillId="0" borderId="1" xfId="0" applyFont="1" applyBorder="1"/>
    <xf numFmtId="0" fontId="1" fillId="0" borderId="5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 textRotation="90" wrapText="1"/>
    </xf>
    <xf numFmtId="0" fontId="2" fillId="0" borderId="0" xfId="1"/>
    <xf numFmtId="0" fontId="3" fillId="0" borderId="1" xfId="1" applyFont="1" applyBorder="1" applyAlignment="1">
      <alignment horizontal="center" vertical="center"/>
    </xf>
    <xf numFmtId="0" fontId="4" fillId="0" borderId="1" xfId="1" applyFont="1" applyBorder="1"/>
    <xf numFmtId="0" fontId="2" fillId="0" borderId="0" xfId="1" applyBorder="1"/>
    <xf numFmtId="0" fontId="3" fillId="2" borderId="1" xfId="1" applyFont="1" applyFill="1" applyBorder="1"/>
    <xf numFmtId="0" fontId="3" fillId="3" borderId="1" xfId="1" applyFont="1" applyFill="1" applyBorder="1"/>
    <xf numFmtId="0" fontId="3" fillId="0" borderId="1" xfId="1" applyFont="1" applyBorder="1" applyAlignment="1">
      <alignment horizontal="center" vertical="center" textRotation="90" wrapText="1"/>
    </xf>
    <xf numFmtId="0" fontId="3" fillId="4" borderId="1" xfId="1" applyFont="1" applyFill="1" applyBorder="1" applyAlignment="1">
      <alignment horizontal="center" vertical="center" textRotation="90" wrapText="1"/>
    </xf>
    <xf numFmtId="0" fontId="3" fillId="4" borderId="1" xfId="1" applyFont="1" applyFill="1" applyBorder="1" applyAlignment="1">
      <alignment horizontal="center"/>
    </xf>
    <xf numFmtId="0" fontId="3" fillId="3" borderId="1" xfId="1" applyFont="1" applyFill="1" applyBorder="1" applyAlignment="1">
      <alignment horizontal="center" vertical="center" textRotation="90"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5" fillId="0" borderId="8" xfId="0" applyFont="1" applyBorder="1" applyAlignment="1">
      <alignment vertical="top" wrapText="1"/>
    </xf>
    <xf numFmtId="0" fontId="5" fillId="0" borderId="9" xfId="0" applyFont="1" applyBorder="1" applyAlignment="1">
      <alignment vertical="top" wrapText="1"/>
    </xf>
    <xf numFmtId="0" fontId="4" fillId="0" borderId="1" xfId="0" applyFont="1" applyBorder="1"/>
    <xf numFmtId="0" fontId="3" fillId="4" borderId="1" xfId="0" applyFont="1" applyFill="1" applyBorder="1" applyAlignment="1">
      <alignment horizontal="center"/>
    </xf>
    <xf numFmtId="0" fontId="4" fillId="0" borderId="10" xfId="0" applyFont="1" applyFill="1" applyBorder="1"/>
    <xf numFmtId="0" fontId="1" fillId="0" borderId="1" xfId="0" applyFont="1" applyBorder="1" applyAlignment="1">
      <alignment horizontal="left" vertical="top" wrapText="1"/>
    </xf>
    <xf numFmtId="0" fontId="3" fillId="0" borderId="0" xfId="1" applyFont="1" applyAlignment="1">
      <alignment horizontal="center" vertical="center" wrapText="1"/>
    </xf>
    <xf numFmtId="0" fontId="1" fillId="0" borderId="5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center"/>
    </xf>
    <xf numFmtId="16" fontId="0" fillId="0" borderId="2" xfId="0" applyNumberFormat="1" applyBorder="1" applyAlignment="1">
      <alignment horizontal="center"/>
    </xf>
    <xf numFmtId="1" fontId="1" fillId="0" borderId="1" xfId="0" applyNumberFormat="1" applyFont="1" applyBorder="1" applyAlignment="1">
      <alignment horizontal="center" vertical="center"/>
    </xf>
    <xf numFmtId="1" fontId="0" fillId="0" borderId="2" xfId="0" applyNumberFormat="1" applyBorder="1" applyAlignment="1">
      <alignment horizontal="center"/>
    </xf>
    <xf numFmtId="1" fontId="0" fillId="0" borderId="4" xfId="0" applyNumberForma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autoTitleDeleted val="1"/>
    <c:view3D>
      <c:depthPercent val="100"/>
      <c:rAngAx val="1"/>
    </c:view3D>
    <c:floor>
      <c:spPr>
        <a:noFill/>
        <a:ln>
          <a:noFill/>
        </a:ln>
        <a:effectLst/>
        <a:sp3d/>
      </c:spPr>
    </c:floor>
    <c:sideWall>
      <c:spPr>
        <a:noFill/>
        <a:ln>
          <a:noFill/>
        </a:ln>
        <a:effectLst/>
        <a:sp3d/>
      </c:spPr>
    </c:sideWall>
    <c:backWall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ser>
          <c:idx val="0"/>
          <c:order val="0"/>
          <c:tx>
            <c:strRef>
              <c:f>старт!$D$31</c:f>
              <c:strCache>
                <c:ptCount val="1"/>
                <c:pt idx="0">
                  <c:v>Доля детей с низким уровнем  %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cat>
            <c:strRef>
              <c:f>старт!$E$30:$J$30</c:f>
              <c:strCache>
                <c:ptCount val="5"/>
                <c:pt idx="0">
                  <c:v>стартовый</c:v>
                </c:pt>
                <c:pt idx="2">
                  <c:v>промежуточный</c:v>
                </c:pt>
                <c:pt idx="4">
                  <c:v>итоговый</c:v>
                </c:pt>
              </c:strCache>
            </c:strRef>
          </c:cat>
          <c:val>
            <c:numRef>
              <c:f>старт!$E$31:$J$31</c:f>
              <c:numCache>
                <c:formatCode>General</c:formatCode>
                <c:ptCount val="6"/>
                <c:pt idx="0">
                  <c:v>3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старт!$D$32</c:f>
              <c:strCache>
                <c:ptCount val="1"/>
                <c:pt idx="0">
                  <c:v>Доля детей со средним уровнем  %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cat>
            <c:strRef>
              <c:f>старт!$E$30:$J$30</c:f>
              <c:strCache>
                <c:ptCount val="5"/>
                <c:pt idx="0">
                  <c:v>стартовый</c:v>
                </c:pt>
                <c:pt idx="2">
                  <c:v>промежуточный</c:v>
                </c:pt>
                <c:pt idx="4">
                  <c:v>итоговый</c:v>
                </c:pt>
              </c:strCache>
            </c:strRef>
          </c:cat>
          <c:val>
            <c:numRef>
              <c:f>старт!$E$32:$J$32</c:f>
              <c:numCache>
                <c:formatCode>General</c:formatCode>
                <c:ptCount val="6"/>
                <c:pt idx="0">
                  <c:v>6</c:v>
                </c:pt>
                <c:pt idx="2" formatCode="dd/mmm">
                  <c:v>0</c:v>
                </c:pt>
              </c:numCache>
            </c:numRef>
          </c:val>
        </c:ser>
        <c:ser>
          <c:idx val="2"/>
          <c:order val="2"/>
          <c:tx>
            <c:strRef>
              <c:f>старт!$D$33</c:f>
              <c:strCache>
                <c:ptCount val="1"/>
                <c:pt idx="0">
                  <c:v>Доля детей с высоким уровнем  %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cat>
            <c:strRef>
              <c:f>старт!$E$30:$J$30</c:f>
              <c:strCache>
                <c:ptCount val="5"/>
                <c:pt idx="0">
                  <c:v>стартовый</c:v>
                </c:pt>
                <c:pt idx="2">
                  <c:v>промежуточный</c:v>
                </c:pt>
                <c:pt idx="4">
                  <c:v>итоговый</c:v>
                </c:pt>
              </c:strCache>
            </c:strRef>
          </c:cat>
          <c:val>
            <c:numRef>
              <c:f>старт!$E$33:$J$33</c:f>
              <c:numCache>
                <c:formatCode>General</c:formatCode>
                <c:ptCount val="6"/>
                <c:pt idx="0">
                  <c:v>6</c:v>
                </c:pt>
                <c:pt idx="2">
                  <c:v>0</c:v>
                </c:pt>
              </c:numCache>
            </c:numRef>
          </c:val>
        </c:ser>
        <c:shape val="box"/>
        <c:axId val="102920192"/>
        <c:axId val="102921728"/>
        <c:axId val="0"/>
      </c:bar3DChart>
      <c:catAx>
        <c:axId val="102920192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02921728"/>
        <c:crosses val="autoZero"/>
        <c:auto val="1"/>
        <c:lblAlgn val="ctr"/>
        <c:lblOffset val="100"/>
      </c:catAx>
      <c:valAx>
        <c:axId val="102921728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029201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autoTitleDeleted val="1"/>
    <c:view3D>
      <c:depthPercent val="100"/>
      <c:rAngAx val="1"/>
    </c:view3D>
    <c:floor>
      <c:spPr>
        <a:noFill/>
        <a:ln>
          <a:noFill/>
        </a:ln>
        <a:effectLst/>
        <a:sp3d/>
      </c:spPr>
    </c:floor>
    <c:sideWall>
      <c:spPr>
        <a:noFill/>
        <a:ln>
          <a:noFill/>
        </a:ln>
        <a:effectLst/>
        <a:sp3d/>
      </c:spPr>
    </c:sideWall>
    <c:backWall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ser>
          <c:idx val="0"/>
          <c:order val="0"/>
          <c:tx>
            <c:strRef>
              <c:f>промежуток!$D$39</c:f>
              <c:strCache>
                <c:ptCount val="1"/>
                <c:pt idx="0">
                  <c:v>Доля детей с низким уровнем  %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cat>
            <c:strRef>
              <c:f>промежуток!$E$38:$J$38</c:f>
              <c:strCache>
                <c:ptCount val="5"/>
                <c:pt idx="0">
                  <c:v>стартовый</c:v>
                </c:pt>
                <c:pt idx="2">
                  <c:v>промежуточный</c:v>
                </c:pt>
                <c:pt idx="4">
                  <c:v>итоговый</c:v>
                </c:pt>
              </c:strCache>
            </c:strRef>
          </c:cat>
          <c:val>
            <c:numRef>
              <c:f>промежуток!$E$39:$J$39</c:f>
              <c:numCache>
                <c:formatCode>General</c:formatCode>
                <c:ptCount val="6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промежуток!$D$40</c:f>
              <c:strCache>
                <c:ptCount val="1"/>
                <c:pt idx="0">
                  <c:v>Доля детей со средним уровнем  %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cat>
            <c:strRef>
              <c:f>промежуток!$E$38:$J$38</c:f>
              <c:strCache>
                <c:ptCount val="5"/>
                <c:pt idx="0">
                  <c:v>стартовый</c:v>
                </c:pt>
                <c:pt idx="2">
                  <c:v>промежуточный</c:v>
                </c:pt>
                <c:pt idx="4">
                  <c:v>итоговый</c:v>
                </c:pt>
              </c:strCache>
            </c:strRef>
          </c:cat>
          <c:val>
            <c:numRef>
              <c:f>промежуток!$E$40:$J$40</c:f>
              <c:numCache>
                <c:formatCode>General</c:formatCode>
                <c:ptCount val="6"/>
                <c:pt idx="0">
                  <c:v>0</c:v>
                </c:pt>
                <c:pt idx="2" formatCode="0">
                  <c:v>29.2</c:v>
                </c:pt>
              </c:numCache>
            </c:numRef>
          </c:val>
        </c:ser>
        <c:ser>
          <c:idx val="2"/>
          <c:order val="2"/>
          <c:tx>
            <c:strRef>
              <c:f>промежуток!$D$41</c:f>
              <c:strCache>
                <c:ptCount val="1"/>
                <c:pt idx="0">
                  <c:v>Доля детей с высоким уровнем  %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cat>
            <c:strRef>
              <c:f>промежуток!$E$38:$J$38</c:f>
              <c:strCache>
                <c:ptCount val="5"/>
                <c:pt idx="0">
                  <c:v>стартовый</c:v>
                </c:pt>
                <c:pt idx="2">
                  <c:v>промежуточный</c:v>
                </c:pt>
                <c:pt idx="4">
                  <c:v>итоговый</c:v>
                </c:pt>
              </c:strCache>
            </c:strRef>
          </c:cat>
          <c:val>
            <c:numRef>
              <c:f>промежуток!$E$41:$J$41</c:f>
              <c:numCache>
                <c:formatCode>General</c:formatCode>
                <c:ptCount val="6"/>
                <c:pt idx="0">
                  <c:v>0</c:v>
                </c:pt>
                <c:pt idx="2" formatCode="0">
                  <c:v>70.8</c:v>
                </c:pt>
              </c:numCache>
            </c:numRef>
          </c:val>
        </c:ser>
        <c:shape val="box"/>
        <c:axId val="103472128"/>
        <c:axId val="104088320"/>
        <c:axId val="0"/>
      </c:bar3DChart>
      <c:catAx>
        <c:axId val="103472128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04088320"/>
        <c:crosses val="autoZero"/>
        <c:auto val="1"/>
        <c:lblAlgn val="ctr"/>
        <c:lblOffset val="100"/>
      </c:catAx>
      <c:valAx>
        <c:axId val="104088320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034721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autoTitleDeleted val="1"/>
    <c:view3D>
      <c:depthPercent val="100"/>
      <c:rAngAx val="1"/>
    </c:view3D>
    <c:floor>
      <c:spPr>
        <a:noFill/>
        <a:ln>
          <a:noFill/>
        </a:ln>
        <a:effectLst/>
        <a:sp3d/>
      </c:spPr>
    </c:floor>
    <c:sideWall>
      <c:spPr>
        <a:noFill/>
        <a:ln>
          <a:noFill/>
        </a:ln>
        <a:effectLst/>
        <a:sp3d/>
      </c:spPr>
    </c:sideWall>
    <c:backWall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ser>
          <c:idx val="0"/>
          <c:order val="0"/>
          <c:tx>
            <c:strRef>
              <c:f>итог!$D$40</c:f>
              <c:strCache>
                <c:ptCount val="1"/>
                <c:pt idx="0">
                  <c:v>Доля детей с низким уровнем  %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cat>
            <c:strRef>
              <c:f>итог!$E$39:$J$39</c:f>
              <c:strCache>
                <c:ptCount val="5"/>
                <c:pt idx="0">
                  <c:v>стартовый</c:v>
                </c:pt>
                <c:pt idx="2">
                  <c:v>промежуточный</c:v>
                </c:pt>
                <c:pt idx="4">
                  <c:v>итоговый</c:v>
                </c:pt>
              </c:strCache>
            </c:strRef>
          </c:cat>
          <c:val>
            <c:numRef>
              <c:f>итог!$E$40:$J$40</c:f>
              <c:numCache>
                <c:formatCode>General</c:formatCode>
                <c:ptCount val="6"/>
                <c:pt idx="0">
                  <c:v>3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итог!$D$41</c:f>
              <c:strCache>
                <c:ptCount val="1"/>
                <c:pt idx="0">
                  <c:v>Доля детей со средним уровнем  %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cat>
            <c:strRef>
              <c:f>итог!$E$39:$J$39</c:f>
              <c:strCache>
                <c:ptCount val="5"/>
                <c:pt idx="0">
                  <c:v>стартовый</c:v>
                </c:pt>
                <c:pt idx="2">
                  <c:v>промежуточный</c:v>
                </c:pt>
                <c:pt idx="4">
                  <c:v>итоговый</c:v>
                </c:pt>
              </c:strCache>
            </c:strRef>
          </c:cat>
          <c:val>
            <c:numRef>
              <c:f>итог!$E$41:$J$41</c:f>
              <c:numCache>
                <c:formatCode>General</c:formatCode>
                <c:ptCount val="6"/>
                <c:pt idx="0">
                  <c:v>6</c:v>
                </c:pt>
                <c:pt idx="2">
                  <c:v>29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итог!$D$42</c:f>
              <c:strCache>
                <c:ptCount val="1"/>
                <c:pt idx="0">
                  <c:v>Доля детей с высоким уровнем  %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cat>
            <c:strRef>
              <c:f>итог!$E$39:$J$39</c:f>
              <c:strCache>
                <c:ptCount val="5"/>
                <c:pt idx="0">
                  <c:v>стартовый</c:v>
                </c:pt>
                <c:pt idx="2">
                  <c:v>промежуточный</c:v>
                </c:pt>
                <c:pt idx="4">
                  <c:v>итоговый</c:v>
                </c:pt>
              </c:strCache>
            </c:strRef>
          </c:cat>
          <c:val>
            <c:numRef>
              <c:f>итог!$E$42:$J$42</c:f>
              <c:numCache>
                <c:formatCode>General</c:formatCode>
                <c:ptCount val="6"/>
                <c:pt idx="0">
                  <c:v>6</c:v>
                </c:pt>
                <c:pt idx="2">
                  <c:v>71</c:v>
                </c:pt>
                <c:pt idx="4">
                  <c:v>100</c:v>
                </c:pt>
              </c:numCache>
            </c:numRef>
          </c:val>
        </c:ser>
        <c:shape val="box"/>
        <c:axId val="105650432"/>
        <c:axId val="105652224"/>
        <c:axId val="0"/>
      </c:bar3DChart>
      <c:catAx>
        <c:axId val="105650432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05652224"/>
        <c:crosses val="autoZero"/>
        <c:auto val="1"/>
        <c:lblAlgn val="ctr"/>
        <c:lblOffset val="100"/>
      </c:catAx>
      <c:valAx>
        <c:axId val="105652224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056504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604726</xdr:colOff>
      <xdr:row>28</xdr:row>
      <xdr:rowOff>184518</xdr:rowOff>
    </xdr:from>
    <xdr:to>
      <xdr:col>18</xdr:col>
      <xdr:colOff>303470</xdr:colOff>
      <xdr:row>38</xdr:row>
      <xdr:rowOff>81294</xdr:rowOff>
    </xdr:to>
    <xdr:graphicFrame macro="">
      <xdr:nvGraphicFramePr>
        <xdr:cNvPr id="5" name="Диаграмма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285750</xdr:colOff>
      <xdr:row>37</xdr:row>
      <xdr:rowOff>14287</xdr:rowOff>
    </xdr:from>
    <xdr:to>
      <xdr:col>17</xdr:col>
      <xdr:colOff>590550</xdr:colOff>
      <xdr:row>48</xdr:row>
      <xdr:rowOff>90487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238125</xdr:colOff>
      <xdr:row>37</xdr:row>
      <xdr:rowOff>42862</xdr:rowOff>
    </xdr:from>
    <xdr:to>
      <xdr:col>17</xdr:col>
      <xdr:colOff>542925</xdr:colOff>
      <xdr:row>48</xdr:row>
      <xdr:rowOff>119062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M87"/>
  <sheetViews>
    <sheetView topLeftCell="A25" zoomScale="84" zoomScaleNormal="84" workbookViewId="0">
      <selection activeCell="G32" sqref="G32:H32"/>
    </sheetView>
  </sheetViews>
  <sheetFormatPr defaultRowHeight="15"/>
  <cols>
    <col min="3" max="3" width="5.85546875" customWidth="1"/>
    <col min="4" max="4" width="30.42578125" customWidth="1"/>
    <col min="5" max="5" width="9.28515625" customWidth="1"/>
  </cols>
  <sheetData>
    <row r="5" spans="2:13">
      <c r="B5" s="35" t="s">
        <v>20</v>
      </c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</row>
    <row r="6" spans="2:13">
      <c r="B6" s="35" t="s">
        <v>26</v>
      </c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</row>
    <row r="7" spans="2:13">
      <c r="B7" s="35" t="s">
        <v>27</v>
      </c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</row>
    <row r="9" spans="2:13" ht="180" customHeight="1" thickBot="1">
      <c r="B9" s="1"/>
      <c r="C9" s="2" t="s">
        <v>1</v>
      </c>
      <c r="D9" s="2" t="s">
        <v>2</v>
      </c>
      <c r="E9" s="6" t="s">
        <v>0</v>
      </c>
      <c r="F9" s="9" t="s">
        <v>13</v>
      </c>
      <c r="G9" s="9" t="s">
        <v>14</v>
      </c>
      <c r="H9" s="9" t="s">
        <v>15</v>
      </c>
      <c r="I9" s="9" t="s">
        <v>16</v>
      </c>
      <c r="J9" s="16" t="s">
        <v>3</v>
      </c>
      <c r="K9" s="26" t="s">
        <v>4</v>
      </c>
      <c r="L9" s="7" t="s">
        <v>5</v>
      </c>
      <c r="M9" s="1"/>
    </row>
    <row r="10" spans="2:13" ht="16.5" thickBot="1">
      <c r="B10" s="1"/>
      <c r="C10" s="3">
        <v>1</v>
      </c>
      <c r="D10" s="29" t="s">
        <v>28</v>
      </c>
      <c r="E10" s="3">
        <v>3</v>
      </c>
      <c r="F10" s="32">
        <v>1</v>
      </c>
      <c r="G10" s="3">
        <v>1</v>
      </c>
      <c r="H10" s="3">
        <v>1</v>
      </c>
      <c r="I10" s="3">
        <v>1</v>
      </c>
      <c r="J10" s="21">
        <v>4</v>
      </c>
      <c r="K10" s="5">
        <v>1</v>
      </c>
      <c r="L10" s="8">
        <v>1</v>
      </c>
      <c r="M10" s="1"/>
    </row>
    <row r="11" spans="2:13" ht="16.5" thickBot="1">
      <c r="B11" s="1"/>
      <c r="C11" s="3">
        <v>2</v>
      </c>
      <c r="D11" s="30" t="s">
        <v>29</v>
      </c>
      <c r="E11" s="19">
        <v>3</v>
      </c>
      <c r="F11" s="32">
        <v>2</v>
      </c>
      <c r="G11" s="19">
        <v>2</v>
      </c>
      <c r="H11" s="19">
        <v>2</v>
      </c>
      <c r="I11" s="19">
        <v>3</v>
      </c>
      <c r="J11" s="21">
        <v>8</v>
      </c>
      <c r="K11" s="22">
        <v>2</v>
      </c>
      <c r="L11" s="25">
        <v>2</v>
      </c>
      <c r="M11" s="1"/>
    </row>
    <row r="12" spans="2:13" ht="16.5" thickBot="1">
      <c r="B12" s="1"/>
      <c r="C12" s="3">
        <v>3</v>
      </c>
      <c r="D12" s="30" t="s">
        <v>30</v>
      </c>
      <c r="E12" s="19">
        <v>3</v>
      </c>
      <c r="F12" s="32">
        <v>2</v>
      </c>
      <c r="G12" s="19">
        <v>2</v>
      </c>
      <c r="H12" s="19">
        <v>2</v>
      </c>
      <c r="I12" s="19">
        <v>2</v>
      </c>
      <c r="J12" s="21">
        <v>8</v>
      </c>
      <c r="K12" s="22">
        <v>2</v>
      </c>
      <c r="L12" s="25">
        <v>2</v>
      </c>
      <c r="M12" s="1"/>
    </row>
    <row r="13" spans="2:13" ht="16.5" thickBot="1">
      <c r="B13" s="1"/>
      <c r="C13" s="3">
        <v>4</v>
      </c>
      <c r="D13" s="30" t="s">
        <v>31</v>
      </c>
      <c r="E13" s="19">
        <v>3</v>
      </c>
      <c r="F13" s="32">
        <v>2</v>
      </c>
      <c r="G13" s="19">
        <v>2</v>
      </c>
      <c r="H13" s="19">
        <v>2</v>
      </c>
      <c r="I13" s="19">
        <v>3</v>
      </c>
      <c r="J13" s="21">
        <v>12</v>
      </c>
      <c r="K13" s="22">
        <v>3</v>
      </c>
      <c r="L13" s="25">
        <v>3</v>
      </c>
      <c r="M13" s="1"/>
    </row>
    <row r="14" spans="2:13" ht="16.5" thickBot="1">
      <c r="B14" s="1"/>
      <c r="C14" s="3">
        <v>5</v>
      </c>
      <c r="D14" s="30" t="s">
        <v>32</v>
      </c>
      <c r="E14" s="19">
        <v>3</v>
      </c>
      <c r="F14" s="32">
        <v>2</v>
      </c>
      <c r="G14" s="19">
        <v>1</v>
      </c>
      <c r="H14" s="19">
        <v>2</v>
      </c>
      <c r="I14" s="19">
        <v>1</v>
      </c>
      <c r="J14" s="21">
        <v>4</v>
      </c>
      <c r="K14" s="22">
        <v>1</v>
      </c>
      <c r="L14" s="25">
        <v>1</v>
      </c>
      <c r="M14" s="1"/>
    </row>
    <row r="15" spans="2:13" ht="16.5" thickBot="1">
      <c r="B15" s="1"/>
      <c r="C15" s="3">
        <v>6</v>
      </c>
      <c r="D15" s="30" t="s">
        <v>33</v>
      </c>
      <c r="E15" s="19">
        <v>3</v>
      </c>
      <c r="F15" s="32">
        <v>2</v>
      </c>
      <c r="G15" s="19">
        <v>2</v>
      </c>
      <c r="H15" s="19">
        <v>2</v>
      </c>
      <c r="I15" s="19">
        <v>3</v>
      </c>
      <c r="J15" s="21">
        <v>12</v>
      </c>
      <c r="K15" s="22">
        <v>3</v>
      </c>
      <c r="L15" s="25">
        <v>3</v>
      </c>
      <c r="M15" s="1"/>
    </row>
    <row r="16" spans="2:13" ht="16.5" thickBot="1">
      <c r="B16" s="1"/>
      <c r="C16" s="3">
        <v>7</v>
      </c>
      <c r="D16" s="30" t="s">
        <v>34</v>
      </c>
      <c r="E16" s="19">
        <v>3</v>
      </c>
      <c r="F16" s="32">
        <v>2</v>
      </c>
      <c r="G16" s="19">
        <v>2</v>
      </c>
      <c r="H16" s="19">
        <v>2</v>
      </c>
      <c r="I16" s="19">
        <v>2</v>
      </c>
      <c r="J16" s="21">
        <v>8</v>
      </c>
      <c r="K16" s="22">
        <v>2</v>
      </c>
      <c r="L16" s="25">
        <v>2</v>
      </c>
      <c r="M16" s="1"/>
    </row>
    <row r="17" spans="2:13" ht="16.5" thickBot="1">
      <c r="B17" s="1"/>
      <c r="C17" s="3">
        <v>8</v>
      </c>
      <c r="D17" s="30" t="s">
        <v>35</v>
      </c>
      <c r="E17" s="19">
        <v>3</v>
      </c>
      <c r="F17" s="32">
        <v>2</v>
      </c>
      <c r="G17" s="19">
        <v>2</v>
      </c>
      <c r="H17" s="19">
        <v>2</v>
      </c>
      <c r="I17" s="19">
        <v>3</v>
      </c>
      <c r="J17" s="21">
        <v>8</v>
      </c>
      <c r="K17" s="22">
        <v>2</v>
      </c>
      <c r="L17" s="25">
        <v>2</v>
      </c>
      <c r="M17" s="1"/>
    </row>
    <row r="18" spans="2:13" ht="16.5" thickBot="1">
      <c r="C18" s="3">
        <v>9</v>
      </c>
      <c r="D18" s="30" t="s">
        <v>36</v>
      </c>
      <c r="E18" s="19">
        <v>3</v>
      </c>
      <c r="F18" s="32">
        <v>2</v>
      </c>
      <c r="G18" s="19">
        <v>2</v>
      </c>
      <c r="H18" s="19">
        <v>2</v>
      </c>
      <c r="I18" s="19">
        <v>3</v>
      </c>
      <c r="J18" s="21">
        <v>12</v>
      </c>
      <c r="K18" s="22">
        <v>3</v>
      </c>
      <c r="L18" s="25">
        <v>3</v>
      </c>
    </row>
    <row r="19" spans="2:13" ht="16.5" thickBot="1">
      <c r="C19" s="3">
        <v>10</v>
      </c>
      <c r="D19" s="30" t="s">
        <v>37</v>
      </c>
      <c r="E19" s="19">
        <v>3</v>
      </c>
      <c r="F19" s="32">
        <v>2</v>
      </c>
      <c r="G19" s="19">
        <v>2</v>
      </c>
      <c r="H19" s="19">
        <v>2</v>
      </c>
      <c r="I19" s="19">
        <v>3</v>
      </c>
      <c r="J19" s="21">
        <v>12</v>
      </c>
      <c r="K19" s="22">
        <v>3</v>
      </c>
      <c r="L19" s="25">
        <v>3</v>
      </c>
    </row>
    <row r="20" spans="2:13" ht="16.5" thickBot="1">
      <c r="C20" s="3">
        <v>11</v>
      </c>
      <c r="D20" s="30" t="s">
        <v>38</v>
      </c>
      <c r="E20" s="19">
        <v>3</v>
      </c>
      <c r="F20" s="32">
        <v>2</v>
      </c>
      <c r="G20" s="19">
        <v>2</v>
      </c>
      <c r="H20" s="19">
        <v>2</v>
      </c>
      <c r="I20" s="19">
        <v>1</v>
      </c>
      <c r="J20" s="21">
        <v>8</v>
      </c>
      <c r="K20" s="22">
        <v>2</v>
      </c>
      <c r="L20" s="25">
        <v>2</v>
      </c>
    </row>
    <row r="21" spans="2:13" ht="16.5" thickBot="1">
      <c r="C21" s="3">
        <v>12</v>
      </c>
      <c r="D21" s="30" t="s">
        <v>39</v>
      </c>
      <c r="E21" s="19">
        <v>3</v>
      </c>
      <c r="F21" s="32">
        <v>2</v>
      </c>
      <c r="G21" s="19">
        <v>1</v>
      </c>
      <c r="H21" s="19">
        <v>2</v>
      </c>
      <c r="I21" s="19">
        <v>1</v>
      </c>
      <c r="J21" s="21">
        <v>4</v>
      </c>
      <c r="K21" s="22">
        <v>1</v>
      </c>
      <c r="L21" s="25">
        <v>1</v>
      </c>
    </row>
    <row r="22" spans="2:13" ht="16.5" thickBot="1">
      <c r="C22" s="3">
        <v>13</v>
      </c>
      <c r="D22" s="30" t="s">
        <v>40</v>
      </c>
      <c r="E22" s="19">
        <v>3</v>
      </c>
      <c r="F22" s="32">
        <v>2</v>
      </c>
      <c r="G22" s="19">
        <v>2</v>
      </c>
      <c r="H22" s="19">
        <v>2</v>
      </c>
      <c r="I22" s="19">
        <v>3</v>
      </c>
      <c r="J22" s="21">
        <v>12</v>
      </c>
      <c r="K22" s="22">
        <v>3</v>
      </c>
      <c r="L22" s="25">
        <v>3</v>
      </c>
    </row>
    <row r="23" spans="2:13">
      <c r="C23" s="3">
        <v>14</v>
      </c>
      <c r="D23" s="31" t="s">
        <v>41</v>
      </c>
      <c r="E23" s="19">
        <v>3</v>
      </c>
      <c r="F23" s="32">
        <v>2</v>
      </c>
      <c r="G23" s="19">
        <v>2</v>
      </c>
      <c r="H23" s="19">
        <v>2</v>
      </c>
      <c r="I23" s="19">
        <v>2</v>
      </c>
      <c r="J23" s="21">
        <v>12</v>
      </c>
      <c r="K23" s="22">
        <v>3</v>
      </c>
      <c r="L23" s="25">
        <v>3</v>
      </c>
    </row>
    <row r="24" spans="2:13">
      <c r="C24" s="3">
        <v>15</v>
      </c>
      <c r="D24" s="31" t="s">
        <v>42</v>
      </c>
      <c r="E24" s="19">
        <v>3</v>
      </c>
      <c r="F24" s="32">
        <v>2</v>
      </c>
      <c r="G24" s="19">
        <v>2</v>
      </c>
      <c r="H24" s="19">
        <v>2</v>
      </c>
      <c r="I24" s="19">
        <v>3</v>
      </c>
      <c r="J24" s="21">
        <v>8</v>
      </c>
      <c r="K24" s="22">
        <v>2</v>
      </c>
      <c r="L24" s="25">
        <v>2</v>
      </c>
    </row>
    <row r="25" spans="2:13">
      <c r="C25" s="38"/>
      <c r="D25" s="39"/>
      <c r="E25" s="40"/>
      <c r="F25" s="40"/>
      <c r="G25" s="40"/>
      <c r="H25" s="39"/>
      <c r="I25" s="40"/>
      <c r="J25" s="40"/>
      <c r="K25" s="40"/>
      <c r="L25" s="41"/>
    </row>
    <row r="26" spans="2:13">
      <c r="C26" s="42" t="s">
        <v>6</v>
      </c>
      <c r="D26" s="43"/>
      <c r="E26" s="43"/>
      <c r="F26" s="43"/>
      <c r="G26" s="44"/>
      <c r="H26" s="10">
        <f>COUNTA(D10:D24)</f>
        <v>15</v>
      </c>
      <c r="I26" s="42"/>
      <c r="J26" s="43"/>
      <c r="K26" s="43"/>
      <c r="L26" s="44"/>
    </row>
    <row r="27" spans="2:13">
      <c r="C27" s="37" t="s">
        <v>7</v>
      </c>
      <c r="D27" s="37"/>
      <c r="E27" s="13">
        <v>3</v>
      </c>
      <c r="F27" s="36" t="s">
        <v>8</v>
      </c>
      <c r="G27" s="36"/>
      <c r="H27" s="14">
        <v>6</v>
      </c>
      <c r="I27" s="36" t="s">
        <v>9</v>
      </c>
      <c r="J27" s="36"/>
      <c r="K27" s="13">
        <v>6</v>
      </c>
      <c r="L27" s="11"/>
    </row>
    <row r="28" spans="2:13" ht="48" customHeight="1">
      <c r="C28" s="34" t="s">
        <v>17</v>
      </c>
      <c r="D28" s="34"/>
      <c r="E28" s="15">
        <f>(E27/H26)*100</f>
        <v>20</v>
      </c>
      <c r="F28" s="34" t="s">
        <v>18</v>
      </c>
      <c r="G28" s="34"/>
      <c r="H28" s="15">
        <f>(H27/H26)*100</f>
        <v>40</v>
      </c>
      <c r="I28" s="34" t="s">
        <v>19</v>
      </c>
      <c r="J28" s="34"/>
      <c r="K28" s="15">
        <f>(K27/H26)*100</f>
        <v>40</v>
      </c>
      <c r="L28" s="12"/>
    </row>
    <row r="30" spans="2:13" ht="42.75" customHeight="1">
      <c r="D30" s="27"/>
      <c r="E30" s="45" t="s">
        <v>23</v>
      </c>
      <c r="F30" s="34"/>
      <c r="G30" s="34" t="s">
        <v>24</v>
      </c>
      <c r="H30" s="34"/>
      <c r="I30" s="34" t="s">
        <v>25</v>
      </c>
      <c r="J30" s="34"/>
    </row>
    <row r="31" spans="2:13" ht="30">
      <c r="D31" s="28" t="s">
        <v>17</v>
      </c>
      <c r="E31" s="39">
        <v>3</v>
      </c>
      <c r="F31" s="46"/>
      <c r="G31" s="38">
        <v>0</v>
      </c>
      <c r="H31" s="46"/>
      <c r="I31" s="38"/>
      <c r="J31" s="46"/>
    </row>
    <row r="32" spans="2:13" ht="30">
      <c r="D32" s="28" t="s">
        <v>18</v>
      </c>
      <c r="E32" s="38">
        <v>6</v>
      </c>
      <c r="F32" s="46"/>
      <c r="G32" s="47">
        <v>0</v>
      </c>
      <c r="H32" s="46"/>
      <c r="I32" s="38"/>
      <c r="J32" s="46"/>
    </row>
    <row r="33" spans="4:10" ht="33" customHeight="1">
      <c r="D33" s="28" t="s">
        <v>19</v>
      </c>
      <c r="E33" s="38">
        <v>6</v>
      </c>
      <c r="F33" s="46"/>
      <c r="G33" s="38">
        <v>0</v>
      </c>
      <c r="H33" s="46"/>
      <c r="I33" s="38"/>
      <c r="J33" s="46"/>
    </row>
    <row r="85" spans="11:12">
      <c r="K85" s="4">
        <v>1</v>
      </c>
      <c r="L85" s="4" t="s">
        <v>10</v>
      </c>
    </row>
    <row r="86" spans="11:12">
      <c r="K86" s="4">
        <v>1.6</v>
      </c>
      <c r="L86" s="4" t="s">
        <v>11</v>
      </c>
    </row>
    <row r="87" spans="11:12">
      <c r="K87" s="4">
        <v>2.6</v>
      </c>
      <c r="L87" s="4" t="s">
        <v>12</v>
      </c>
    </row>
  </sheetData>
  <mergeCells count="24">
    <mergeCell ref="E32:F32"/>
    <mergeCell ref="E33:F33"/>
    <mergeCell ref="G32:H32"/>
    <mergeCell ref="G33:H33"/>
    <mergeCell ref="I32:J32"/>
    <mergeCell ref="I33:J33"/>
    <mergeCell ref="E30:F30"/>
    <mergeCell ref="G30:H30"/>
    <mergeCell ref="I30:J30"/>
    <mergeCell ref="E31:F31"/>
    <mergeCell ref="G31:H31"/>
    <mergeCell ref="I31:J31"/>
    <mergeCell ref="C28:D28"/>
    <mergeCell ref="F28:G28"/>
    <mergeCell ref="I28:J28"/>
    <mergeCell ref="B5:M5"/>
    <mergeCell ref="B6:M6"/>
    <mergeCell ref="B7:M7"/>
    <mergeCell ref="F27:G27"/>
    <mergeCell ref="I27:J27"/>
    <mergeCell ref="C27:D27"/>
    <mergeCell ref="C25:L25"/>
    <mergeCell ref="I26:L26"/>
    <mergeCell ref="C26:G26"/>
  </mergeCells>
  <pageMargins left="0.7" right="0.7" top="0.75" bottom="0.75" header="0.3" footer="0.3"/>
  <pageSetup paperSize="9" scale="5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5:M95"/>
  <sheetViews>
    <sheetView topLeftCell="A25" workbookViewId="0">
      <selection activeCell="E42" sqref="E42"/>
    </sheetView>
  </sheetViews>
  <sheetFormatPr defaultRowHeight="15"/>
  <cols>
    <col min="1" max="2" width="9.140625" customWidth="1"/>
    <col min="3" max="3" width="5.85546875" customWidth="1"/>
    <col min="4" max="4" width="21.5703125" customWidth="1"/>
    <col min="5" max="5" width="6.140625" customWidth="1"/>
    <col min="6" max="7" width="5.7109375" customWidth="1"/>
    <col min="8" max="8" width="6.28515625" customWidth="1"/>
    <col min="9" max="9" width="7.140625" customWidth="1"/>
    <col min="10" max="10" width="6.5703125" customWidth="1"/>
    <col min="11" max="11" width="6" customWidth="1"/>
    <col min="12" max="12" width="7.42578125" customWidth="1"/>
  </cols>
  <sheetData>
    <row r="5" spans="2:13">
      <c r="B5" s="35" t="s">
        <v>20</v>
      </c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</row>
    <row r="6" spans="2:13">
      <c r="B6" s="35" t="s">
        <v>21</v>
      </c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</row>
    <row r="7" spans="2:13">
      <c r="B7" s="35" t="s">
        <v>54</v>
      </c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</row>
    <row r="9" spans="2:13" ht="180" customHeight="1">
      <c r="B9" s="17"/>
      <c r="C9" s="18" t="s">
        <v>1</v>
      </c>
      <c r="D9" s="18" t="s">
        <v>2</v>
      </c>
      <c r="E9" s="23" t="s">
        <v>0</v>
      </c>
      <c r="F9" s="23" t="s">
        <v>13</v>
      </c>
      <c r="G9" s="23" t="s">
        <v>14</v>
      </c>
      <c r="H9" s="23" t="s">
        <v>15</v>
      </c>
      <c r="I9" s="23" t="s">
        <v>16</v>
      </c>
      <c r="J9" s="16" t="s">
        <v>3</v>
      </c>
      <c r="K9" s="26" t="s">
        <v>4</v>
      </c>
      <c r="L9" s="24" t="s">
        <v>5</v>
      </c>
      <c r="M9" s="17"/>
    </row>
    <row r="10" spans="2:13">
      <c r="B10" s="17"/>
      <c r="C10" s="19">
        <v>1</v>
      </c>
      <c r="D10" s="31" t="s">
        <v>28</v>
      </c>
      <c r="E10" s="19">
        <v>2</v>
      </c>
      <c r="F10" s="19">
        <v>2</v>
      </c>
      <c r="G10" s="19">
        <v>2</v>
      </c>
      <c r="H10" s="19">
        <v>2</v>
      </c>
      <c r="I10" s="19">
        <v>2</v>
      </c>
      <c r="J10" s="21">
        <f>SUM(E10:I10)</f>
        <v>10</v>
      </c>
      <c r="K10" s="22">
        <f>AVERAGE(E10,F10,G10,H10,I10)</f>
        <v>2</v>
      </c>
      <c r="L10" s="25" t="str">
        <f>IF(E10="","",VLOOKUP(K10,$K$93:$L$95,2,TRUE))</f>
        <v>ІІ ур</v>
      </c>
      <c r="M10" s="17"/>
    </row>
    <row r="11" spans="2:13">
      <c r="B11" s="17"/>
      <c r="C11" s="19">
        <v>2</v>
      </c>
      <c r="D11" s="31" t="s">
        <v>29</v>
      </c>
      <c r="E11" s="19">
        <v>2</v>
      </c>
      <c r="F11" s="19">
        <v>2</v>
      </c>
      <c r="G11" s="19">
        <v>3</v>
      </c>
      <c r="H11" s="19">
        <v>2</v>
      </c>
      <c r="I11" s="19">
        <v>3</v>
      </c>
      <c r="J11" s="21">
        <f t="shared" ref="J11:J32" si="0">SUM(E11:I11)</f>
        <v>12</v>
      </c>
      <c r="K11" s="22">
        <f t="shared" ref="K11:K32" si="1">AVERAGE(E11,F11,G11,H11,I11)</f>
        <v>2.4</v>
      </c>
      <c r="L11" s="25" t="str">
        <f>IF(E11="","",VLOOKUP(K11,$K$93:$L$95,2,TRUE))</f>
        <v>ІІ ур</v>
      </c>
      <c r="M11" s="17"/>
    </row>
    <row r="12" spans="2:13">
      <c r="B12" s="17"/>
      <c r="C12" s="19">
        <v>3</v>
      </c>
      <c r="D12" s="31" t="s">
        <v>30</v>
      </c>
      <c r="E12" s="19">
        <v>2</v>
      </c>
      <c r="F12" s="19">
        <v>2</v>
      </c>
      <c r="G12" s="19">
        <v>2</v>
      </c>
      <c r="H12" s="19">
        <v>2</v>
      </c>
      <c r="I12" s="19">
        <v>2</v>
      </c>
      <c r="J12" s="21">
        <f t="shared" si="0"/>
        <v>10</v>
      </c>
      <c r="K12" s="22">
        <f t="shared" si="1"/>
        <v>2</v>
      </c>
      <c r="L12" s="25" t="str">
        <f>IF(E12="","",VLOOKUP(K12,$K$93:$L$95,2,TRUE))</f>
        <v>ІІ ур</v>
      </c>
      <c r="M12" s="17"/>
    </row>
    <row r="13" spans="2:13">
      <c r="B13" s="17"/>
      <c r="C13" s="19">
        <v>4</v>
      </c>
      <c r="D13" s="33" t="s">
        <v>43</v>
      </c>
      <c r="E13" s="19">
        <v>2</v>
      </c>
      <c r="F13" s="19">
        <v>2</v>
      </c>
      <c r="G13" s="19">
        <v>2</v>
      </c>
      <c r="H13" s="19">
        <v>2</v>
      </c>
      <c r="I13" s="19">
        <v>3</v>
      </c>
      <c r="J13" s="21">
        <f t="shared" si="0"/>
        <v>11</v>
      </c>
      <c r="K13" s="22">
        <f t="shared" si="1"/>
        <v>2.2000000000000002</v>
      </c>
      <c r="L13" s="25" t="str">
        <f>IF(E13="","",VLOOKUP(K13,$K$93:$L$95,2,TRUE))</f>
        <v>ІІ ур</v>
      </c>
      <c r="M13" s="17"/>
    </row>
    <row r="14" spans="2:13">
      <c r="B14" s="17"/>
      <c r="C14" s="19">
        <v>5</v>
      </c>
      <c r="D14" s="33" t="s">
        <v>44</v>
      </c>
      <c r="E14" s="19">
        <v>2</v>
      </c>
      <c r="F14" s="19">
        <v>2</v>
      </c>
      <c r="G14" s="19">
        <v>2</v>
      </c>
      <c r="H14" s="19">
        <v>3</v>
      </c>
      <c r="I14" s="19">
        <v>2</v>
      </c>
      <c r="J14" s="21">
        <f t="shared" si="0"/>
        <v>11</v>
      </c>
      <c r="K14" s="22">
        <f t="shared" si="1"/>
        <v>2.2000000000000002</v>
      </c>
      <c r="L14" s="25" t="str">
        <f>IF(E14="","",VLOOKUP(K14,$K$93:$L$95,2,TRUE))</f>
        <v>ІІ ур</v>
      </c>
      <c r="M14" s="17"/>
    </row>
    <row r="15" spans="2:13">
      <c r="B15" s="17"/>
      <c r="C15" s="19">
        <v>6</v>
      </c>
      <c r="D15" s="33" t="s">
        <v>45</v>
      </c>
      <c r="E15" s="19">
        <v>3</v>
      </c>
      <c r="F15" s="19">
        <v>2</v>
      </c>
      <c r="G15" s="19">
        <v>3</v>
      </c>
      <c r="H15" s="19">
        <v>3</v>
      </c>
      <c r="I15" s="19">
        <v>3</v>
      </c>
      <c r="J15" s="21">
        <f t="shared" si="0"/>
        <v>14</v>
      </c>
      <c r="K15" s="22">
        <f t="shared" si="1"/>
        <v>2.8</v>
      </c>
      <c r="L15" s="25" t="str">
        <f>IF(E15="","",VLOOKUP(K15,$K$93:$L$95,2,TRUE))</f>
        <v>ІІІ ур</v>
      </c>
      <c r="M15" s="17"/>
    </row>
    <row r="16" spans="2:13">
      <c r="B16" s="17"/>
      <c r="C16" s="19">
        <v>7</v>
      </c>
      <c r="D16" s="31" t="s">
        <v>31</v>
      </c>
      <c r="E16" s="19">
        <v>2</v>
      </c>
      <c r="F16" s="19">
        <v>2</v>
      </c>
      <c r="G16" s="19">
        <v>3</v>
      </c>
      <c r="H16" s="19">
        <v>3</v>
      </c>
      <c r="I16" s="19">
        <v>3</v>
      </c>
      <c r="J16" s="21">
        <f t="shared" si="0"/>
        <v>13</v>
      </c>
      <c r="K16" s="22">
        <f t="shared" si="1"/>
        <v>2.6</v>
      </c>
      <c r="L16" s="25" t="str">
        <f>IF(E16="","",VLOOKUP(K16,$K$93:$L$95,2,TRUE))</f>
        <v>ІІІ ур</v>
      </c>
      <c r="M16" s="17"/>
    </row>
    <row r="17" spans="2:13">
      <c r="B17" s="17"/>
      <c r="C17" s="19">
        <v>8</v>
      </c>
      <c r="D17" s="31" t="s">
        <v>32</v>
      </c>
      <c r="E17" s="19">
        <v>2</v>
      </c>
      <c r="F17" s="19">
        <v>2</v>
      </c>
      <c r="G17" s="19">
        <v>2</v>
      </c>
      <c r="H17" s="19">
        <v>2</v>
      </c>
      <c r="I17" s="19">
        <v>2</v>
      </c>
      <c r="J17" s="21">
        <f t="shared" si="0"/>
        <v>10</v>
      </c>
      <c r="K17" s="22">
        <f t="shared" si="1"/>
        <v>2</v>
      </c>
      <c r="L17" s="25" t="str">
        <f>IF(E17="","",VLOOKUP(K17,$K$93:$L$95,2,TRUE))</f>
        <v>ІІ ур</v>
      </c>
      <c r="M17" s="17"/>
    </row>
    <row r="18" spans="2:13">
      <c r="C18" s="19">
        <v>9</v>
      </c>
      <c r="D18" s="31" t="s">
        <v>33</v>
      </c>
      <c r="E18" s="19">
        <v>3</v>
      </c>
      <c r="F18" s="19">
        <v>2</v>
      </c>
      <c r="G18" s="19">
        <v>3</v>
      </c>
      <c r="H18" s="19">
        <v>2</v>
      </c>
      <c r="I18" s="19">
        <v>3</v>
      </c>
      <c r="J18" s="21">
        <f t="shared" si="0"/>
        <v>13</v>
      </c>
      <c r="K18" s="22">
        <f t="shared" si="1"/>
        <v>2.6</v>
      </c>
      <c r="L18" s="25" t="str">
        <f>IF(E18="","",VLOOKUP(K18,$K$93:$L$95,2,TRUE))</f>
        <v>ІІІ ур</v>
      </c>
    </row>
    <row r="19" spans="2:13">
      <c r="C19" s="19">
        <v>10</v>
      </c>
      <c r="D19" s="33" t="s">
        <v>46</v>
      </c>
      <c r="E19" s="19">
        <v>3</v>
      </c>
      <c r="F19" s="19">
        <v>2</v>
      </c>
      <c r="G19" s="19">
        <v>3</v>
      </c>
      <c r="H19" s="19">
        <v>2</v>
      </c>
      <c r="I19" s="19">
        <v>3</v>
      </c>
      <c r="J19" s="21">
        <f t="shared" si="0"/>
        <v>13</v>
      </c>
      <c r="K19" s="22">
        <f t="shared" si="1"/>
        <v>2.6</v>
      </c>
      <c r="L19" s="25" t="str">
        <f>IF(E19="","",VLOOKUP(K19,$K$93:$L$95,2,TRUE))</f>
        <v>ІІІ ур</v>
      </c>
    </row>
    <row r="20" spans="2:13">
      <c r="C20" s="19">
        <v>11</v>
      </c>
      <c r="D20" s="31" t="s">
        <v>47</v>
      </c>
      <c r="E20" s="19">
        <v>2</v>
      </c>
      <c r="F20" s="19">
        <v>2</v>
      </c>
      <c r="G20" s="19">
        <v>2</v>
      </c>
      <c r="H20" s="19">
        <v>2</v>
      </c>
      <c r="I20" s="19">
        <v>2</v>
      </c>
      <c r="J20" s="21">
        <f t="shared" si="0"/>
        <v>10</v>
      </c>
      <c r="K20" s="22">
        <f t="shared" si="1"/>
        <v>2</v>
      </c>
      <c r="L20" s="25" t="str">
        <f>IF(E20="","",VLOOKUP(K20,$K$93:$L$95,2,TRUE))</f>
        <v>ІІ ур</v>
      </c>
    </row>
    <row r="21" spans="2:13">
      <c r="C21" s="19">
        <v>12</v>
      </c>
      <c r="D21" s="33" t="s">
        <v>48</v>
      </c>
      <c r="E21" s="19">
        <v>2</v>
      </c>
      <c r="F21" s="19">
        <v>2</v>
      </c>
      <c r="G21" s="19">
        <v>2</v>
      </c>
      <c r="H21" s="19">
        <v>2</v>
      </c>
      <c r="I21" s="19">
        <v>3</v>
      </c>
      <c r="J21" s="21">
        <f t="shared" si="0"/>
        <v>11</v>
      </c>
      <c r="K21" s="22">
        <f t="shared" si="1"/>
        <v>2.2000000000000002</v>
      </c>
      <c r="L21" s="25" t="str">
        <f>IF(E21="","",VLOOKUP(K21,$K$93:$L$95,2,TRUE))</f>
        <v>ІІ ур</v>
      </c>
    </row>
    <row r="22" spans="2:13">
      <c r="C22" s="19">
        <v>13</v>
      </c>
      <c r="D22" s="31" t="s">
        <v>49</v>
      </c>
      <c r="E22" s="19">
        <v>2</v>
      </c>
      <c r="F22" s="19">
        <v>2</v>
      </c>
      <c r="G22" s="19">
        <v>3</v>
      </c>
      <c r="H22" s="19">
        <v>3</v>
      </c>
      <c r="I22" s="19">
        <v>3</v>
      </c>
      <c r="J22" s="21">
        <f t="shared" si="0"/>
        <v>13</v>
      </c>
      <c r="K22" s="22">
        <f t="shared" si="1"/>
        <v>2.6</v>
      </c>
      <c r="L22" s="25" t="str">
        <f>IF(E22="","",VLOOKUP(K22,$K$93:$L$95,2,TRUE))</f>
        <v>ІІІ ур</v>
      </c>
    </row>
    <row r="23" spans="2:13">
      <c r="C23" s="19">
        <v>14</v>
      </c>
      <c r="D23" s="31" t="s">
        <v>36</v>
      </c>
      <c r="E23" s="19">
        <v>2</v>
      </c>
      <c r="F23" s="19">
        <v>2</v>
      </c>
      <c r="G23" s="19">
        <v>3</v>
      </c>
      <c r="H23" s="19">
        <v>3</v>
      </c>
      <c r="I23" s="19">
        <v>3</v>
      </c>
      <c r="J23" s="21">
        <f t="shared" si="0"/>
        <v>13</v>
      </c>
      <c r="K23" s="22">
        <f t="shared" si="1"/>
        <v>2.6</v>
      </c>
      <c r="L23" s="25" t="str">
        <f>IF(E23="","",VLOOKUP(K23,$K$93:$L$95,2,TRUE))</f>
        <v>ІІІ ур</v>
      </c>
    </row>
    <row r="24" spans="2:13">
      <c r="C24" s="19">
        <v>15</v>
      </c>
      <c r="D24" s="31" t="s">
        <v>37</v>
      </c>
      <c r="E24" s="19">
        <v>2</v>
      </c>
      <c r="F24" s="19">
        <v>2</v>
      </c>
      <c r="G24" s="19">
        <v>3</v>
      </c>
      <c r="H24" s="19">
        <v>3</v>
      </c>
      <c r="I24" s="19">
        <v>3</v>
      </c>
      <c r="J24" s="21">
        <v>15</v>
      </c>
      <c r="K24" s="22">
        <f t="shared" si="1"/>
        <v>2.6</v>
      </c>
      <c r="L24" s="25" t="str">
        <f>IF(E24="","",VLOOKUP(K24,$K$93:$L$95,2,TRUE))</f>
        <v>ІІІ ур</v>
      </c>
    </row>
    <row r="25" spans="2:13">
      <c r="C25" s="19">
        <v>16</v>
      </c>
      <c r="D25" s="31" t="s">
        <v>38</v>
      </c>
      <c r="E25" s="19">
        <v>2</v>
      </c>
      <c r="F25" s="19">
        <v>2</v>
      </c>
      <c r="G25" s="19">
        <v>3</v>
      </c>
      <c r="H25" s="19">
        <v>2</v>
      </c>
      <c r="I25" s="19">
        <v>2</v>
      </c>
      <c r="J25" s="21">
        <v>13</v>
      </c>
      <c r="K25" s="22">
        <f t="shared" si="1"/>
        <v>2.2000000000000002</v>
      </c>
      <c r="L25" s="25" t="str">
        <f>IF(E25="","",VLOOKUP(K25,$K$93:$L$95,2,TRUE))</f>
        <v>ІІ ур</v>
      </c>
    </row>
    <row r="26" spans="2:13">
      <c r="C26" s="19">
        <v>17</v>
      </c>
      <c r="D26" s="31" t="s">
        <v>39</v>
      </c>
      <c r="E26" s="19">
        <v>2</v>
      </c>
      <c r="F26" s="19">
        <v>2</v>
      </c>
      <c r="G26" s="19">
        <v>2</v>
      </c>
      <c r="H26" s="19">
        <v>2</v>
      </c>
      <c r="I26" s="19">
        <v>2</v>
      </c>
      <c r="J26" s="21">
        <v>10</v>
      </c>
      <c r="K26" s="22">
        <f t="shared" si="1"/>
        <v>2</v>
      </c>
      <c r="L26" s="25" t="str">
        <f>IF(E26="","",VLOOKUP(K26,$K$93:$L$95,2,TRUE))</f>
        <v>ІІ ур</v>
      </c>
    </row>
    <row r="27" spans="2:13">
      <c r="C27" s="19">
        <v>18</v>
      </c>
      <c r="D27" s="31" t="s">
        <v>50</v>
      </c>
      <c r="E27" s="19">
        <v>2</v>
      </c>
      <c r="F27" s="19">
        <v>2</v>
      </c>
      <c r="G27" s="19">
        <v>3</v>
      </c>
      <c r="H27" s="19">
        <v>2</v>
      </c>
      <c r="I27" s="19">
        <v>2</v>
      </c>
      <c r="J27" s="21">
        <v>13</v>
      </c>
      <c r="K27" s="22">
        <f t="shared" si="1"/>
        <v>2.2000000000000002</v>
      </c>
      <c r="L27" s="25" t="str">
        <f>IF(E27="","",VLOOKUP(K27,$K$93:$L$95,2,TRUE))</f>
        <v>ІІ ур</v>
      </c>
    </row>
    <row r="28" spans="2:13">
      <c r="C28" s="19">
        <v>19</v>
      </c>
      <c r="D28" s="31" t="s">
        <v>51</v>
      </c>
      <c r="E28" s="19">
        <v>2</v>
      </c>
      <c r="F28" s="19">
        <v>2</v>
      </c>
      <c r="G28" s="19">
        <v>2</v>
      </c>
      <c r="H28" s="19">
        <v>2</v>
      </c>
      <c r="I28" s="19">
        <v>2</v>
      </c>
      <c r="J28" s="21">
        <v>12</v>
      </c>
      <c r="K28" s="22">
        <f t="shared" si="1"/>
        <v>2</v>
      </c>
      <c r="L28" s="25" t="str">
        <f>IF(E28="","",VLOOKUP(K28,$K$93:$L$95,2,TRUE))</f>
        <v>ІІ ур</v>
      </c>
    </row>
    <row r="29" spans="2:13">
      <c r="C29" s="19">
        <v>20</v>
      </c>
      <c r="D29" s="31" t="s">
        <v>52</v>
      </c>
      <c r="E29" s="19">
        <v>2</v>
      </c>
      <c r="F29" s="19">
        <v>2</v>
      </c>
      <c r="G29" s="19">
        <v>3</v>
      </c>
      <c r="H29" s="19">
        <v>3</v>
      </c>
      <c r="I29" s="19">
        <v>3</v>
      </c>
      <c r="J29" s="21">
        <v>13</v>
      </c>
      <c r="K29" s="22">
        <f t="shared" si="1"/>
        <v>2.6</v>
      </c>
      <c r="L29" s="25" t="str">
        <f>IF(E29="","",VLOOKUP(K29,$K$93:$L$95,2,TRUE))</f>
        <v>ІІІ ур</v>
      </c>
    </row>
    <row r="30" spans="2:13">
      <c r="C30" s="19">
        <v>21</v>
      </c>
      <c r="D30" s="33" t="s">
        <v>53</v>
      </c>
      <c r="E30" s="19">
        <v>2</v>
      </c>
      <c r="F30" s="19">
        <v>2</v>
      </c>
      <c r="G30" s="19">
        <v>2</v>
      </c>
      <c r="H30" s="19">
        <v>2</v>
      </c>
      <c r="I30" s="19">
        <v>2</v>
      </c>
      <c r="J30" s="21">
        <f t="shared" si="0"/>
        <v>10</v>
      </c>
      <c r="K30" s="22">
        <f t="shared" si="1"/>
        <v>2</v>
      </c>
      <c r="L30" s="25" t="str">
        <f>IF(E30="","",VLOOKUP(K30,$K$93:$L$95,2,TRUE))</f>
        <v>ІІ ур</v>
      </c>
    </row>
    <row r="31" spans="2:13">
      <c r="C31" s="19">
        <v>22</v>
      </c>
      <c r="D31" s="31" t="s">
        <v>42</v>
      </c>
      <c r="E31" s="19">
        <v>2</v>
      </c>
      <c r="F31" s="19">
        <v>2</v>
      </c>
      <c r="G31" s="19">
        <v>2</v>
      </c>
      <c r="H31" s="19">
        <v>2</v>
      </c>
      <c r="I31" s="19">
        <v>2</v>
      </c>
      <c r="J31" s="21">
        <f t="shared" si="0"/>
        <v>10</v>
      </c>
      <c r="K31" s="22">
        <f t="shared" si="1"/>
        <v>2</v>
      </c>
      <c r="L31" s="25" t="str">
        <f>IF(E31="","",VLOOKUP(K31,$K$93:$L$95,2,TRUE))</f>
        <v>ІІ ур</v>
      </c>
    </row>
    <row r="32" spans="2:13">
      <c r="C32" s="19">
        <v>23</v>
      </c>
      <c r="D32" s="31" t="s">
        <v>41</v>
      </c>
      <c r="E32" s="19">
        <v>2</v>
      </c>
      <c r="F32" s="19">
        <v>2</v>
      </c>
      <c r="G32" s="19">
        <v>3</v>
      </c>
      <c r="H32" s="19">
        <v>3</v>
      </c>
      <c r="I32" s="19">
        <v>2</v>
      </c>
      <c r="J32" s="21">
        <f t="shared" si="0"/>
        <v>12</v>
      </c>
      <c r="K32" s="22">
        <f t="shared" si="1"/>
        <v>2.4</v>
      </c>
      <c r="L32" s="25" t="str">
        <f>IF(E32="","",VLOOKUP(K32,$K$93:$L$95,2,TRUE))</f>
        <v>ІІ ур</v>
      </c>
    </row>
    <row r="33" spans="3:12">
      <c r="C33" s="38"/>
      <c r="D33" s="39"/>
      <c r="E33" s="39"/>
      <c r="F33" s="39"/>
      <c r="G33" s="39"/>
      <c r="H33" s="39"/>
      <c r="I33" s="39"/>
      <c r="J33" s="39"/>
      <c r="K33" s="39"/>
      <c r="L33" s="46"/>
    </row>
    <row r="34" spans="3:12">
      <c r="C34" s="42" t="s">
        <v>6</v>
      </c>
      <c r="D34" s="43"/>
      <c r="E34" s="43"/>
      <c r="F34" s="43"/>
      <c r="G34" s="44"/>
      <c r="H34" s="10">
        <f>COUNTA(D10:D32)</f>
        <v>23</v>
      </c>
      <c r="I34" s="42"/>
      <c r="J34" s="43"/>
      <c r="K34" s="43"/>
      <c r="L34" s="44"/>
    </row>
    <row r="35" spans="3:12">
      <c r="C35" s="37" t="s">
        <v>7</v>
      </c>
      <c r="D35" s="37"/>
      <c r="E35" s="13">
        <f>COUNTIF(L10:L32,"І ур")</f>
        <v>0</v>
      </c>
      <c r="F35" s="36" t="s">
        <v>8</v>
      </c>
      <c r="G35" s="36"/>
      <c r="H35" s="14">
        <f>COUNTIF(L10:L32,"ІІ ур")</f>
        <v>15</v>
      </c>
      <c r="I35" s="36" t="s">
        <v>9</v>
      </c>
      <c r="J35" s="36"/>
      <c r="K35" s="13">
        <f>COUNTIF(L10:L32,"ІІІ ур")</f>
        <v>8</v>
      </c>
      <c r="L35" s="11"/>
    </row>
    <row r="36" spans="3:12" ht="49.5" customHeight="1">
      <c r="C36" s="34" t="s">
        <v>17</v>
      </c>
      <c r="D36" s="34"/>
      <c r="E36" s="15">
        <f>(E35/H34)*100</f>
        <v>0</v>
      </c>
      <c r="F36" s="34" t="s">
        <v>18</v>
      </c>
      <c r="G36" s="34"/>
      <c r="H36" s="48">
        <f>(H35/H34)*100</f>
        <v>65.217391304347828</v>
      </c>
      <c r="I36" s="34" t="s">
        <v>19</v>
      </c>
      <c r="J36" s="34"/>
      <c r="K36" s="48">
        <f>(K35/H34)*100</f>
        <v>34.782608695652172</v>
      </c>
      <c r="L36" s="12"/>
    </row>
    <row r="38" spans="3:12">
      <c r="D38" s="27"/>
      <c r="E38" s="45" t="s">
        <v>23</v>
      </c>
      <c r="F38" s="34"/>
      <c r="G38" s="34" t="s">
        <v>24</v>
      </c>
      <c r="H38" s="34"/>
      <c r="I38" s="34" t="s">
        <v>25</v>
      </c>
      <c r="J38" s="34"/>
    </row>
    <row r="39" spans="3:12" ht="30">
      <c r="D39" s="28" t="s">
        <v>17</v>
      </c>
      <c r="E39" s="39">
        <v>0</v>
      </c>
      <c r="F39" s="46"/>
      <c r="G39" s="38"/>
      <c r="H39" s="46"/>
      <c r="I39" s="38"/>
      <c r="J39" s="46"/>
    </row>
    <row r="40" spans="3:12" ht="30">
      <c r="D40" s="28" t="s">
        <v>18</v>
      </c>
      <c r="E40" s="38">
        <v>0</v>
      </c>
      <c r="F40" s="46"/>
      <c r="G40" s="49">
        <v>29.2</v>
      </c>
      <c r="H40" s="50"/>
      <c r="I40" s="38"/>
      <c r="J40" s="46"/>
    </row>
    <row r="41" spans="3:12" ht="30">
      <c r="D41" s="28" t="s">
        <v>19</v>
      </c>
      <c r="E41" s="38">
        <v>0</v>
      </c>
      <c r="F41" s="46"/>
      <c r="G41" s="49">
        <v>70.8</v>
      </c>
      <c r="H41" s="50"/>
      <c r="I41" s="38"/>
      <c r="J41" s="46"/>
    </row>
    <row r="93" spans="11:12">
      <c r="K93" s="20">
        <v>1</v>
      </c>
      <c r="L93" s="20" t="s">
        <v>10</v>
      </c>
    </row>
    <row r="94" spans="11:12">
      <c r="K94" s="20">
        <v>1.6</v>
      </c>
      <c r="L94" s="20" t="s">
        <v>11</v>
      </c>
    </row>
    <row r="95" spans="11:12">
      <c r="K95" s="20">
        <v>2.6</v>
      </c>
      <c r="L95" s="20" t="s">
        <v>12</v>
      </c>
    </row>
  </sheetData>
  <mergeCells count="24">
    <mergeCell ref="E40:F40"/>
    <mergeCell ref="G40:H40"/>
    <mergeCell ref="I40:J40"/>
    <mergeCell ref="E41:F41"/>
    <mergeCell ref="G41:H41"/>
    <mergeCell ref="I41:J41"/>
    <mergeCell ref="E38:F38"/>
    <mergeCell ref="G38:H38"/>
    <mergeCell ref="I38:J38"/>
    <mergeCell ref="E39:F39"/>
    <mergeCell ref="G39:H39"/>
    <mergeCell ref="I39:J39"/>
    <mergeCell ref="C35:D35"/>
    <mergeCell ref="F35:G35"/>
    <mergeCell ref="I35:J35"/>
    <mergeCell ref="C36:D36"/>
    <mergeCell ref="F36:G36"/>
    <mergeCell ref="I36:J36"/>
    <mergeCell ref="B5:M5"/>
    <mergeCell ref="B6:M6"/>
    <mergeCell ref="B7:M7"/>
    <mergeCell ref="C33:L33"/>
    <mergeCell ref="C34:G34"/>
    <mergeCell ref="I34:L34"/>
  </mergeCells>
  <pageMargins left="0.7" right="0.7" top="0.75" bottom="0.75" header="0.3" footer="0.3"/>
  <pageSetup paperSize="9" scale="55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5:M95"/>
  <sheetViews>
    <sheetView tabSelected="1" topLeftCell="A28" zoomScale="82" zoomScaleNormal="82" workbookViewId="0">
      <selection activeCell="H50" sqref="H50"/>
    </sheetView>
  </sheetViews>
  <sheetFormatPr defaultRowHeight="15"/>
  <cols>
    <col min="3" max="3" width="5.85546875" customWidth="1"/>
    <col min="4" max="4" width="21.5703125" customWidth="1"/>
  </cols>
  <sheetData>
    <row r="5" spans="2:13">
      <c r="B5" s="35" t="s">
        <v>20</v>
      </c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</row>
    <row r="6" spans="2:13">
      <c r="B6" s="35" t="s">
        <v>22</v>
      </c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</row>
    <row r="7" spans="2:13">
      <c r="B7" s="35" t="s">
        <v>55</v>
      </c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</row>
    <row r="9" spans="2:13" ht="180" customHeight="1">
      <c r="B9" s="17"/>
      <c r="C9" s="18" t="s">
        <v>1</v>
      </c>
      <c r="D9" s="18" t="s">
        <v>2</v>
      </c>
      <c r="E9" s="23" t="s">
        <v>0</v>
      </c>
      <c r="F9" s="23" t="s">
        <v>13</v>
      </c>
      <c r="G9" s="23" t="s">
        <v>14</v>
      </c>
      <c r="H9" s="23" t="s">
        <v>15</v>
      </c>
      <c r="I9" s="23" t="s">
        <v>16</v>
      </c>
      <c r="J9" s="16" t="s">
        <v>3</v>
      </c>
      <c r="K9" s="26" t="s">
        <v>4</v>
      </c>
      <c r="L9" s="24" t="s">
        <v>5</v>
      </c>
      <c r="M9" s="17"/>
    </row>
    <row r="10" spans="2:13">
      <c r="B10" s="17"/>
      <c r="C10" s="19">
        <v>1</v>
      </c>
      <c r="D10" s="31" t="s">
        <v>28</v>
      </c>
      <c r="E10" s="19">
        <v>3</v>
      </c>
      <c r="F10" s="19">
        <v>3</v>
      </c>
      <c r="G10" s="19">
        <v>3</v>
      </c>
      <c r="H10" s="19">
        <v>3</v>
      </c>
      <c r="I10" s="19">
        <v>3</v>
      </c>
      <c r="J10" s="21">
        <f>SUM(E10:I10)</f>
        <v>15</v>
      </c>
      <c r="K10" s="22">
        <f>AVERAGE(E10,F10,G10,H10,I10)</f>
        <v>3</v>
      </c>
      <c r="L10" s="25" t="str">
        <f>IF(E10="","",VLOOKUP(K10,$K$93:$L$95,2,TRUE))</f>
        <v>ІІІ ур</v>
      </c>
      <c r="M10" s="17"/>
    </row>
    <row r="11" spans="2:13">
      <c r="B11" s="17"/>
      <c r="C11" s="19">
        <v>2</v>
      </c>
      <c r="D11" s="31" t="s">
        <v>29</v>
      </c>
      <c r="E11" s="19">
        <v>3</v>
      </c>
      <c r="F11" s="19">
        <v>3</v>
      </c>
      <c r="G11" s="19">
        <v>3</v>
      </c>
      <c r="H11" s="19">
        <v>3</v>
      </c>
      <c r="I11" s="19">
        <v>3</v>
      </c>
      <c r="J11" s="21">
        <f t="shared" ref="J11:J32" si="0">SUM(E11:I11)</f>
        <v>15</v>
      </c>
      <c r="K11" s="22">
        <f t="shared" ref="K11:K32" si="1">AVERAGE(E11,F11,G11,H11,I11)</f>
        <v>3</v>
      </c>
      <c r="L11" s="25" t="str">
        <f>IF(E11="","",VLOOKUP(K11,$K$93:$L$95,2,TRUE))</f>
        <v>ІІІ ур</v>
      </c>
      <c r="M11" s="17"/>
    </row>
    <row r="12" spans="2:13">
      <c r="B12" s="17"/>
      <c r="C12" s="19">
        <v>3</v>
      </c>
      <c r="D12" s="31" t="s">
        <v>30</v>
      </c>
      <c r="E12" s="19">
        <v>3</v>
      </c>
      <c r="F12" s="19">
        <v>3</v>
      </c>
      <c r="G12" s="19">
        <v>3</v>
      </c>
      <c r="H12" s="19">
        <v>3</v>
      </c>
      <c r="I12" s="19">
        <v>3</v>
      </c>
      <c r="J12" s="21">
        <f t="shared" si="0"/>
        <v>15</v>
      </c>
      <c r="K12" s="22">
        <f t="shared" si="1"/>
        <v>3</v>
      </c>
      <c r="L12" s="25" t="str">
        <f>IF(E12="","",VLOOKUP(K12,$K$93:$L$95,2,TRUE))</f>
        <v>ІІІ ур</v>
      </c>
      <c r="M12" s="17"/>
    </row>
    <row r="13" spans="2:13">
      <c r="B13" s="17"/>
      <c r="C13" s="19">
        <v>4</v>
      </c>
      <c r="D13" s="33" t="s">
        <v>43</v>
      </c>
      <c r="E13" s="19">
        <v>3</v>
      </c>
      <c r="F13" s="19">
        <v>3</v>
      </c>
      <c r="G13" s="19">
        <v>3</v>
      </c>
      <c r="H13" s="19">
        <v>3</v>
      </c>
      <c r="I13" s="19">
        <v>3</v>
      </c>
      <c r="J13" s="21">
        <f t="shared" si="0"/>
        <v>15</v>
      </c>
      <c r="K13" s="22">
        <f t="shared" si="1"/>
        <v>3</v>
      </c>
      <c r="L13" s="25" t="str">
        <f>IF(E13="","",VLOOKUP(K13,$K$93:$L$95,2,TRUE))</f>
        <v>ІІІ ур</v>
      </c>
      <c r="M13" s="17"/>
    </row>
    <row r="14" spans="2:13">
      <c r="B14" s="17"/>
      <c r="C14" s="19">
        <v>5</v>
      </c>
      <c r="D14" s="33" t="s">
        <v>44</v>
      </c>
      <c r="E14" s="19">
        <v>3</v>
      </c>
      <c r="F14" s="19">
        <v>3</v>
      </c>
      <c r="G14" s="19">
        <v>3</v>
      </c>
      <c r="H14" s="19">
        <v>3</v>
      </c>
      <c r="I14" s="19">
        <v>3</v>
      </c>
      <c r="J14" s="21">
        <f t="shared" si="0"/>
        <v>15</v>
      </c>
      <c r="K14" s="22">
        <f t="shared" si="1"/>
        <v>3</v>
      </c>
      <c r="L14" s="25" t="str">
        <f>IF(E14="","",VLOOKUP(K14,$K$93:$L$95,2,TRUE))</f>
        <v>ІІІ ур</v>
      </c>
      <c r="M14" s="17"/>
    </row>
    <row r="15" spans="2:13">
      <c r="B15" s="17"/>
      <c r="C15" s="19">
        <v>6</v>
      </c>
      <c r="D15" s="33" t="s">
        <v>45</v>
      </c>
      <c r="E15" s="19">
        <v>3</v>
      </c>
      <c r="F15" s="19">
        <v>3</v>
      </c>
      <c r="G15" s="19">
        <v>3</v>
      </c>
      <c r="H15" s="19">
        <v>3</v>
      </c>
      <c r="I15" s="19">
        <v>3</v>
      </c>
      <c r="J15" s="21">
        <f t="shared" si="0"/>
        <v>15</v>
      </c>
      <c r="K15" s="22">
        <f t="shared" si="1"/>
        <v>3</v>
      </c>
      <c r="L15" s="25" t="str">
        <f>IF(E15="","",VLOOKUP(K15,$K$93:$L$95,2,TRUE))</f>
        <v>ІІІ ур</v>
      </c>
      <c r="M15" s="17"/>
    </row>
    <row r="16" spans="2:13">
      <c r="B16" s="17"/>
      <c r="C16" s="19">
        <v>7</v>
      </c>
      <c r="D16" s="31" t="s">
        <v>31</v>
      </c>
      <c r="E16" s="19">
        <v>3</v>
      </c>
      <c r="F16" s="19">
        <v>3</v>
      </c>
      <c r="G16" s="19">
        <v>3</v>
      </c>
      <c r="H16" s="19">
        <v>3</v>
      </c>
      <c r="I16" s="19">
        <v>3</v>
      </c>
      <c r="J16" s="21">
        <f t="shared" si="0"/>
        <v>15</v>
      </c>
      <c r="K16" s="22">
        <f t="shared" si="1"/>
        <v>3</v>
      </c>
      <c r="L16" s="25" t="str">
        <f>IF(E16="","",VLOOKUP(K16,$K$93:$L$95,2,TRUE))</f>
        <v>ІІІ ур</v>
      </c>
      <c r="M16" s="17"/>
    </row>
    <row r="17" spans="2:13">
      <c r="B17" s="17"/>
      <c r="C17" s="19">
        <v>8</v>
      </c>
      <c r="D17" s="31" t="s">
        <v>32</v>
      </c>
      <c r="E17" s="19">
        <v>3</v>
      </c>
      <c r="F17" s="19">
        <v>3</v>
      </c>
      <c r="G17" s="19">
        <v>3</v>
      </c>
      <c r="H17" s="19">
        <v>3</v>
      </c>
      <c r="I17" s="19">
        <v>3</v>
      </c>
      <c r="J17" s="21">
        <f t="shared" si="0"/>
        <v>15</v>
      </c>
      <c r="K17" s="22">
        <f t="shared" si="1"/>
        <v>3</v>
      </c>
      <c r="L17" s="25" t="str">
        <f>IF(E17="","",VLOOKUP(K17,$K$93:$L$95,2,TRUE))</f>
        <v>ІІІ ур</v>
      </c>
      <c r="M17" s="17"/>
    </row>
    <row r="18" spans="2:13">
      <c r="C18" s="19">
        <v>9</v>
      </c>
      <c r="D18" s="31" t="s">
        <v>33</v>
      </c>
      <c r="E18" s="19">
        <v>3</v>
      </c>
      <c r="F18" s="19">
        <v>3</v>
      </c>
      <c r="G18" s="19">
        <v>3</v>
      </c>
      <c r="H18" s="19">
        <v>3</v>
      </c>
      <c r="I18" s="19">
        <v>3</v>
      </c>
      <c r="J18" s="21">
        <f t="shared" si="0"/>
        <v>15</v>
      </c>
      <c r="K18" s="22">
        <f t="shared" si="1"/>
        <v>3</v>
      </c>
      <c r="L18" s="25" t="str">
        <f>IF(E18="","",VLOOKUP(K18,$K$93:$L$95,2,TRUE))</f>
        <v>ІІІ ур</v>
      </c>
    </row>
    <row r="19" spans="2:13">
      <c r="C19" s="19">
        <v>10</v>
      </c>
      <c r="D19" s="33" t="s">
        <v>46</v>
      </c>
      <c r="E19" s="19">
        <v>3</v>
      </c>
      <c r="F19" s="19">
        <v>3</v>
      </c>
      <c r="G19" s="19">
        <v>3</v>
      </c>
      <c r="H19" s="19">
        <v>3</v>
      </c>
      <c r="I19" s="19">
        <v>3</v>
      </c>
      <c r="J19" s="21">
        <f t="shared" si="0"/>
        <v>15</v>
      </c>
      <c r="K19" s="22">
        <f t="shared" si="1"/>
        <v>3</v>
      </c>
      <c r="L19" s="25" t="str">
        <f>IF(E19="","",VLOOKUP(K19,$K$93:$L$95,2,TRUE))</f>
        <v>ІІІ ур</v>
      </c>
    </row>
    <row r="20" spans="2:13">
      <c r="C20" s="19">
        <v>11</v>
      </c>
      <c r="D20" s="31" t="s">
        <v>47</v>
      </c>
      <c r="E20" s="19">
        <v>3</v>
      </c>
      <c r="F20" s="19">
        <v>3</v>
      </c>
      <c r="G20" s="19">
        <v>3</v>
      </c>
      <c r="H20" s="19">
        <v>3</v>
      </c>
      <c r="I20" s="19">
        <v>3</v>
      </c>
      <c r="J20" s="21">
        <f t="shared" si="0"/>
        <v>15</v>
      </c>
      <c r="K20" s="22">
        <f t="shared" si="1"/>
        <v>3</v>
      </c>
      <c r="L20" s="25" t="str">
        <f>IF(E20="","",VLOOKUP(K20,$K$93:$L$95,2,TRUE))</f>
        <v>ІІІ ур</v>
      </c>
    </row>
    <row r="21" spans="2:13">
      <c r="C21" s="19">
        <v>12</v>
      </c>
      <c r="D21" s="33" t="s">
        <v>48</v>
      </c>
      <c r="E21" s="19">
        <v>3</v>
      </c>
      <c r="F21" s="19">
        <v>3</v>
      </c>
      <c r="G21" s="19">
        <v>3</v>
      </c>
      <c r="H21" s="19">
        <v>3</v>
      </c>
      <c r="I21" s="19">
        <v>3</v>
      </c>
      <c r="J21" s="21">
        <f t="shared" si="0"/>
        <v>15</v>
      </c>
      <c r="K21" s="22">
        <f t="shared" si="1"/>
        <v>3</v>
      </c>
      <c r="L21" s="25" t="str">
        <f>IF(E21="","",VLOOKUP(K21,$K$93:$L$95,2,TRUE))</f>
        <v>ІІІ ур</v>
      </c>
    </row>
    <row r="22" spans="2:13">
      <c r="C22" s="19">
        <v>13</v>
      </c>
      <c r="D22" s="31" t="s">
        <v>49</v>
      </c>
      <c r="E22" s="19">
        <v>3</v>
      </c>
      <c r="F22" s="19">
        <v>3</v>
      </c>
      <c r="G22" s="19">
        <v>3</v>
      </c>
      <c r="H22" s="19">
        <v>3</v>
      </c>
      <c r="I22" s="19">
        <v>3</v>
      </c>
      <c r="J22" s="21">
        <f t="shared" si="0"/>
        <v>15</v>
      </c>
      <c r="K22" s="22">
        <f t="shared" si="1"/>
        <v>3</v>
      </c>
      <c r="L22" s="25" t="str">
        <f>IF(E22="","",VLOOKUP(K22,$K$93:$L$95,2,TRUE))</f>
        <v>ІІІ ур</v>
      </c>
    </row>
    <row r="23" spans="2:13">
      <c r="C23" s="19">
        <v>14</v>
      </c>
      <c r="D23" s="31" t="s">
        <v>36</v>
      </c>
      <c r="E23" s="19">
        <v>3</v>
      </c>
      <c r="F23" s="19">
        <v>3</v>
      </c>
      <c r="G23" s="19">
        <v>3</v>
      </c>
      <c r="H23" s="19">
        <v>3</v>
      </c>
      <c r="I23" s="19">
        <v>3</v>
      </c>
      <c r="J23" s="21">
        <f t="shared" si="0"/>
        <v>15</v>
      </c>
      <c r="K23" s="22">
        <f t="shared" si="1"/>
        <v>3</v>
      </c>
      <c r="L23" s="25" t="str">
        <f>IF(E23="","",VLOOKUP(K23,$K$93:$L$95,2,TRUE))</f>
        <v>ІІІ ур</v>
      </c>
    </row>
    <row r="24" spans="2:13">
      <c r="C24" s="19">
        <v>15</v>
      </c>
      <c r="D24" s="31" t="s">
        <v>37</v>
      </c>
      <c r="E24" s="19">
        <v>3</v>
      </c>
      <c r="F24" s="19">
        <v>3</v>
      </c>
      <c r="G24" s="19">
        <v>3</v>
      </c>
      <c r="H24" s="19">
        <v>3</v>
      </c>
      <c r="I24" s="19">
        <v>3</v>
      </c>
      <c r="J24" s="21">
        <f t="shared" si="0"/>
        <v>15</v>
      </c>
      <c r="K24" s="22">
        <f t="shared" si="1"/>
        <v>3</v>
      </c>
      <c r="L24" s="25" t="str">
        <f>IF(E24="","",VLOOKUP(K24,$K$93:$L$95,2,TRUE))</f>
        <v>ІІІ ур</v>
      </c>
    </row>
    <row r="25" spans="2:13">
      <c r="C25" s="19">
        <v>16</v>
      </c>
      <c r="D25" s="31" t="s">
        <v>38</v>
      </c>
      <c r="E25" s="19">
        <v>3</v>
      </c>
      <c r="F25" s="19">
        <v>3</v>
      </c>
      <c r="G25" s="19">
        <v>3</v>
      </c>
      <c r="H25" s="19">
        <v>3</v>
      </c>
      <c r="I25" s="19">
        <v>3</v>
      </c>
      <c r="J25" s="21">
        <f t="shared" si="0"/>
        <v>15</v>
      </c>
      <c r="K25" s="22">
        <f t="shared" si="1"/>
        <v>3</v>
      </c>
      <c r="L25" s="25" t="str">
        <f>IF(E25="","",VLOOKUP(K25,$K$93:$L$95,2,TRUE))</f>
        <v>ІІІ ур</v>
      </c>
    </row>
    <row r="26" spans="2:13">
      <c r="C26" s="19">
        <v>17</v>
      </c>
      <c r="D26" s="31" t="s">
        <v>39</v>
      </c>
      <c r="E26" s="19">
        <v>3</v>
      </c>
      <c r="F26" s="19">
        <v>3</v>
      </c>
      <c r="G26" s="19">
        <v>3</v>
      </c>
      <c r="H26" s="19">
        <v>3</v>
      </c>
      <c r="I26" s="19">
        <v>3</v>
      </c>
      <c r="J26" s="21">
        <f t="shared" si="0"/>
        <v>15</v>
      </c>
      <c r="K26" s="22">
        <f t="shared" si="1"/>
        <v>3</v>
      </c>
      <c r="L26" s="25" t="str">
        <f>IF(E26="","",VLOOKUP(K26,$K$93:$L$95,2,TRUE))</f>
        <v>ІІІ ур</v>
      </c>
    </row>
    <row r="27" spans="2:13">
      <c r="C27" s="19">
        <v>18</v>
      </c>
      <c r="D27" s="31" t="s">
        <v>50</v>
      </c>
      <c r="E27" s="19">
        <v>3</v>
      </c>
      <c r="F27" s="19">
        <v>3</v>
      </c>
      <c r="G27" s="19">
        <v>3</v>
      </c>
      <c r="H27" s="19">
        <v>3</v>
      </c>
      <c r="I27" s="19">
        <v>3</v>
      </c>
      <c r="J27" s="21">
        <f t="shared" si="0"/>
        <v>15</v>
      </c>
      <c r="K27" s="22">
        <f t="shared" si="1"/>
        <v>3</v>
      </c>
      <c r="L27" s="25" t="str">
        <f>IF(E27="","",VLOOKUP(K27,$K$93:$L$95,2,TRUE))</f>
        <v>ІІІ ур</v>
      </c>
    </row>
    <row r="28" spans="2:13">
      <c r="C28" s="19">
        <v>19</v>
      </c>
      <c r="D28" s="31" t="s">
        <v>51</v>
      </c>
      <c r="E28" s="19">
        <v>3</v>
      </c>
      <c r="F28" s="19">
        <v>3</v>
      </c>
      <c r="G28" s="19">
        <v>3</v>
      </c>
      <c r="H28" s="19">
        <v>3</v>
      </c>
      <c r="I28" s="19">
        <v>3</v>
      </c>
      <c r="J28" s="21">
        <f t="shared" si="0"/>
        <v>15</v>
      </c>
      <c r="K28" s="22">
        <f t="shared" si="1"/>
        <v>3</v>
      </c>
      <c r="L28" s="25" t="str">
        <f>IF(E28="","",VLOOKUP(K28,$K$93:$L$95,2,TRUE))</f>
        <v>ІІІ ур</v>
      </c>
    </row>
    <row r="29" spans="2:13">
      <c r="C29" s="19">
        <v>20</v>
      </c>
      <c r="D29" s="31" t="s">
        <v>52</v>
      </c>
      <c r="E29" s="19">
        <v>3</v>
      </c>
      <c r="F29" s="19">
        <v>3</v>
      </c>
      <c r="G29" s="19">
        <v>3</v>
      </c>
      <c r="H29" s="19">
        <v>3</v>
      </c>
      <c r="I29" s="19">
        <v>3</v>
      </c>
      <c r="J29" s="21">
        <f t="shared" si="0"/>
        <v>15</v>
      </c>
      <c r="K29" s="22">
        <f t="shared" si="1"/>
        <v>3</v>
      </c>
      <c r="L29" s="25" t="str">
        <f>IF(E29="","",VLOOKUP(K29,$K$93:$L$95,2,TRUE))</f>
        <v>ІІІ ур</v>
      </c>
    </row>
    <row r="30" spans="2:13">
      <c r="C30" s="19">
        <v>21</v>
      </c>
      <c r="D30" s="33" t="s">
        <v>53</v>
      </c>
      <c r="E30" s="19">
        <v>3</v>
      </c>
      <c r="F30" s="19">
        <v>3</v>
      </c>
      <c r="G30" s="19">
        <v>3</v>
      </c>
      <c r="H30" s="19">
        <v>3</v>
      </c>
      <c r="I30" s="19">
        <v>3</v>
      </c>
      <c r="J30" s="21">
        <f t="shared" si="0"/>
        <v>15</v>
      </c>
      <c r="K30" s="22">
        <f t="shared" si="1"/>
        <v>3</v>
      </c>
      <c r="L30" s="25" t="str">
        <f>IF(E30="","",VLOOKUP(K30,$K$93:$L$95,2,TRUE))</f>
        <v>ІІІ ур</v>
      </c>
    </row>
    <row r="31" spans="2:13">
      <c r="C31" s="19">
        <v>22</v>
      </c>
      <c r="D31" s="31" t="s">
        <v>42</v>
      </c>
      <c r="E31" s="19">
        <v>3</v>
      </c>
      <c r="F31" s="19">
        <v>3</v>
      </c>
      <c r="G31" s="19">
        <v>3</v>
      </c>
      <c r="H31" s="19">
        <v>3</v>
      </c>
      <c r="I31" s="19">
        <v>3</v>
      </c>
      <c r="J31" s="21">
        <f t="shared" si="0"/>
        <v>15</v>
      </c>
      <c r="K31" s="22">
        <f t="shared" si="1"/>
        <v>3</v>
      </c>
      <c r="L31" s="25" t="str">
        <f>IF(E31="","",VLOOKUP(K31,$K$93:$L$95,2,TRUE))</f>
        <v>ІІІ ур</v>
      </c>
    </row>
    <row r="32" spans="2:13">
      <c r="C32" s="19">
        <v>23</v>
      </c>
      <c r="D32" s="31" t="s">
        <v>41</v>
      </c>
      <c r="E32" s="19">
        <v>3</v>
      </c>
      <c r="F32" s="19">
        <v>3</v>
      </c>
      <c r="G32" s="19">
        <v>3</v>
      </c>
      <c r="H32" s="19">
        <v>3</v>
      </c>
      <c r="I32" s="19">
        <v>3</v>
      </c>
      <c r="J32" s="21">
        <f t="shared" si="0"/>
        <v>15</v>
      </c>
      <c r="K32" s="22">
        <f t="shared" si="1"/>
        <v>3</v>
      </c>
      <c r="L32" s="25" t="str">
        <f>IF(E32="","",VLOOKUP(K32,$K$93:$L$95,2,TRUE))</f>
        <v>ІІІ ур</v>
      </c>
    </row>
    <row r="33" spans="3:12">
      <c r="C33" s="38"/>
      <c r="D33" s="39"/>
      <c r="E33" s="40"/>
      <c r="F33" s="40"/>
      <c r="G33" s="40"/>
      <c r="H33" s="39"/>
      <c r="I33" s="40"/>
      <c r="J33" s="40"/>
      <c r="K33" s="40"/>
      <c r="L33" s="41"/>
    </row>
    <row r="34" spans="3:12">
      <c r="C34" s="42" t="s">
        <v>6</v>
      </c>
      <c r="D34" s="43"/>
      <c r="E34" s="43"/>
      <c r="F34" s="43"/>
      <c r="G34" s="44"/>
      <c r="H34" s="10">
        <f>COUNTA(D10:D32)</f>
        <v>23</v>
      </c>
      <c r="I34" s="42"/>
      <c r="J34" s="43"/>
      <c r="K34" s="43"/>
      <c r="L34" s="44"/>
    </row>
    <row r="35" spans="3:12">
      <c r="C35" s="37" t="s">
        <v>7</v>
      </c>
      <c r="D35" s="37"/>
      <c r="E35" s="13">
        <f>COUNTIF(L10:L32,"І ур")</f>
        <v>0</v>
      </c>
      <c r="F35" s="36" t="s">
        <v>8</v>
      </c>
      <c r="G35" s="36"/>
      <c r="H35" s="14">
        <f>COUNTIF(L10:L32,"ІІ ур")</f>
        <v>0</v>
      </c>
      <c r="I35" s="36" t="s">
        <v>9</v>
      </c>
      <c r="J35" s="36"/>
      <c r="K35" s="13">
        <f>COUNTIF(L10:L32,"ІІІ ур")</f>
        <v>23</v>
      </c>
      <c r="L35" s="11"/>
    </row>
    <row r="36" spans="3:12" ht="46.5" customHeight="1">
      <c r="C36" s="34" t="s">
        <v>17</v>
      </c>
      <c r="D36" s="34"/>
      <c r="E36" s="15">
        <f>(E35/H34)*100</f>
        <v>0</v>
      </c>
      <c r="F36" s="34" t="s">
        <v>18</v>
      </c>
      <c r="G36" s="34"/>
      <c r="H36" s="15">
        <f>(H35/H34)*100</f>
        <v>0</v>
      </c>
      <c r="I36" s="34" t="s">
        <v>19</v>
      </c>
      <c r="J36" s="34"/>
      <c r="K36" s="15">
        <f>(K35/H34)*100</f>
        <v>100</v>
      </c>
      <c r="L36" s="12"/>
    </row>
    <row r="39" spans="3:12">
      <c r="D39" s="27"/>
      <c r="E39" s="45" t="s">
        <v>23</v>
      </c>
      <c r="F39" s="34"/>
      <c r="G39" s="34" t="s">
        <v>24</v>
      </c>
      <c r="H39" s="34"/>
      <c r="I39" s="34" t="s">
        <v>25</v>
      </c>
      <c r="J39" s="34"/>
    </row>
    <row r="40" spans="3:12" ht="30">
      <c r="D40" s="28" t="s">
        <v>17</v>
      </c>
      <c r="E40" s="39">
        <v>3</v>
      </c>
      <c r="F40" s="46"/>
      <c r="G40" s="38"/>
      <c r="H40" s="46"/>
      <c r="I40" s="38">
        <v>0</v>
      </c>
      <c r="J40" s="46"/>
    </row>
    <row r="41" spans="3:12" ht="30">
      <c r="D41" s="28" t="s">
        <v>18</v>
      </c>
      <c r="E41" s="38">
        <v>6</v>
      </c>
      <c r="F41" s="46"/>
      <c r="G41" s="38">
        <v>29</v>
      </c>
      <c r="H41" s="46"/>
      <c r="I41" s="38">
        <v>0</v>
      </c>
      <c r="J41" s="46"/>
    </row>
    <row r="42" spans="3:12" ht="30">
      <c r="D42" s="28" t="s">
        <v>19</v>
      </c>
      <c r="E42" s="38">
        <v>6</v>
      </c>
      <c r="F42" s="46"/>
      <c r="G42" s="38">
        <v>71</v>
      </c>
      <c r="H42" s="46"/>
      <c r="I42" s="38">
        <v>100</v>
      </c>
      <c r="J42" s="46"/>
    </row>
    <row r="93" spans="11:12">
      <c r="K93" s="20">
        <v>1</v>
      </c>
      <c r="L93" s="20" t="s">
        <v>10</v>
      </c>
    </row>
    <row r="94" spans="11:12">
      <c r="K94" s="20">
        <v>1.6</v>
      </c>
      <c r="L94" s="20" t="s">
        <v>11</v>
      </c>
    </row>
    <row r="95" spans="11:12">
      <c r="K95" s="20">
        <v>2.6</v>
      </c>
      <c r="L95" s="20" t="s">
        <v>12</v>
      </c>
    </row>
  </sheetData>
  <mergeCells count="24">
    <mergeCell ref="E41:F41"/>
    <mergeCell ref="G41:H41"/>
    <mergeCell ref="I41:J41"/>
    <mergeCell ref="E42:F42"/>
    <mergeCell ref="G42:H42"/>
    <mergeCell ref="I42:J42"/>
    <mergeCell ref="E39:F39"/>
    <mergeCell ref="G39:H39"/>
    <mergeCell ref="I39:J39"/>
    <mergeCell ref="E40:F40"/>
    <mergeCell ref="G40:H40"/>
    <mergeCell ref="I40:J40"/>
    <mergeCell ref="C35:D35"/>
    <mergeCell ref="F35:G35"/>
    <mergeCell ref="I35:J35"/>
    <mergeCell ref="C36:D36"/>
    <mergeCell ref="F36:G36"/>
    <mergeCell ref="I36:J36"/>
    <mergeCell ref="B5:M5"/>
    <mergeCell ref="B6:M6"/>
    <mergeCell ref="B7:M7"/>
    <mergeCell ref="C33:L33"/>
    <mergeCell ref="C34:G34"/>
    <mergeCell ref="I34:L3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старт</vt:lpstr>
      <vt:lpstr>промежуток</vt:lpstr>
      <vt:lpstr>итог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Acer</cp:lastModifiedBy>
  <cp:lastPrinted>2009-01-01T12:37:20Z</cp:lastPrinted>
  <dcterms:created xsi:type="dcterms:W3CDTF">2018-09-26T18:32:03Z</dcterms:created>
  <dcterms:modified xsi:type="dcterms:W3CDTF">2023-03-28T20:13:43Z</dcterms:modified>
</cp:coreProperties>
</file>