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770" yWindow="0" windowWidth="14805" windowHeight="11760" activeTab="2"/>
  </bookViews>
  <sheets>
    <sheet name="4-5 старт" sheetId="9" r:id="rId1"/>
    <sheet name="4-5 промежуток" sheetId="8" r:id="rId2"/>
    <sheet name="4-5 итог" sheetId="2" r:id="rId3"/>
  </sheets>
  <definedNames>
    <definedName name="_xlnm._FilterDatabase" localSheetId="2" hidden="1">'4-5 итог'!$K$1:$K$39</definedName>
    <definedName name="_xlnm._FilterDatabase" localSheetId="1" hidden="1">'4-5 промежуток'!$L$1:$L$37</definedName>
    <definedName name="_xlnm._FilterDatabase" localSheetId="0" hidden="1">'4-5 старт'!$L$1:$L$31</definedName>
  </definedNames>
  <calcPr calcId="124519"/>
</workbook>
</file>

<file path=xl/calcChain.xml><?xml version="1.0" encoding="utf-8"?>
<calcChain xmlns="http://schemas.openxmlformats.org/spreadsheetml/2006/main">
  <c r="L11" i="9"/>
  <c r="K10" i="2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J34"/>
  <c r="K32"/>
  <c r="J31" i="8"/>
  <c r="K31"/>
  <c r="L31" s="1"/>
  <c r="J30"/>
  <c r="K30"/>
  <c r="L30" s="1"/>
  <c r="J29"/>
  <c r="K29"/>
  <c r="L29" s="1"/>
  <c r="J28"/>
  <c r="K28"/>
  <c r="L28" s="1"/>
  <c r="J27"/>
  <c r="K27"/>
  <c r="L27" s="1"/>
  <c r="J26"/>
  <c r="K26"/>
  <c r="L26" s="1"/>
  <c r="J25"/>
  <c r="K25"/>
  <c r="L25" s="1"/>
  <c r="J24"/>
  <c r="K24"/>
  <c r="L24" s="1"/>
  <c r="J23"/>
  <c r="K23"/>
  <c r="L23" s="1"/>
  <c r="I11" i="2" l="1"/>
  <c r="J24" i="9" l="1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L9" l="1"/>
  <c r="L10"/>
  <c r="L12"/>
  <c r="L13"/>
  <c r="L14"/>
  <c r="L15"/>
  <c r="L16"/>
  <c r="L17"/>
  <c r="L18"/>
  <c r="L19"/>
  <c r="L20"/>
  <c r="L21"/>
  <c r="L22"/>
  <c r="L23"/>
  <c r="L29" l="1"/>
  <c r="K25"/>
  <c r="J9" i="2" l="1"/>
  <c r="K9" s="1"/>
  <c r="K9" i="8"/>
  <c r="L9" s="1"/>
  <c r="L28" i="9" l="1"/>
  <c r="K22" i="8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  <c r="J9"/>
  <c r="K35" l="1"/>
  <c r="L35" s="1"/>
  <c r="K36"/>
  <c r="L36" s="1"/>
  <c r="K26" i="9"/>
  <c r="L26" s="1"/>
  <c r="L27"/>
  <c r="K34" i="8"/>
  <c r="L34" s="1"/>
  <c r="I10" i="2"/>
  <c r="I9"/>
  <c r="J36" l="1"/>
  <c r="K36" s="1"/>
  <c r="J37"/>
  <c r="K37" s="1"/>
  <c r="J35"/>
  <c r="K35" s="1"/>
</calcChain>
</file>

<file path=xl/sharedStrings.xml><?xml version="1.0" encoding="utf-8"?>
<sst xmlns="http://schemas.openxmlformats.org/spreadsheetml/2006/main" count="134" uniqueCount="75">
  <si>
    <t xml:space="preserve">Лист наблюдения 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</si>
  <si>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</si>
  <si>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</si>
  <si>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</si>
  <si>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</si>
  <si>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</si>
  <si>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</si>
  <si>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</si>
  <si>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</si>
  <si>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</si>
  <si>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Б (І уровень)</t>
  </si>
  <si>
    <t>В (ІІ уровень)</t>
  </si>
  <si>
    <t>Г (ІІІ уровень)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</si>
  <si>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</si>
  <si>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</si>
  <si>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</si>
  <si>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</si>
  <si>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</si>
  <si>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</si>
  <si>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</si>
  <si>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>4-5-Зд.1 выполняет основные движения</t>
  </si>
  <si>
    <t>4-5-Зд.2 перестраивается в колонну по одному, в круг, находит свое место в строю</t>
  </si>
  <si>
    <t>4-5-Зд.3 принимает нужное исходное положение, соблюдает последовательность выполнения</t>
  </si>
  <si>
    <t>4-5-Зд.4 катается с невысокой горки; катают друг друга</t>
  </si>
  <si>
    <t>4-5-Зд.5 умеет кататься на трехколесном велосипеде, погружается в воду, играет в воде</t>
  </si>
  <si>
    <t>4-5-Зд.6 проявляет самостоятельность при выполнении культурно-гигиенических навыков</t>
  </si>
  <si>
    <t>4-5-Зд.1 проявляет интерес к выполнению физических упражнений</t>
  </si>
  <si>
    <t>4-5-Зд.2 выполняет правила подвижных игр</t>
  </si>
  <si>
    <t>4-5-Зд.3 умеет строиться в колонну по одному с выполнением различных заданий</t>
  </si>
  <si>
    <t>4-5-Зд.4 перестраивается в звенья по два, по три</t>
  </si>
  <si>
    <t>4-5-Зд.5 владеет первоначальной техникой спортивных упражнений и спортивных игр</t>
  </si>
  <si>
    <t>4-5-Зд.6 соблюдает первоначальные навыки личной гигиены</t>
  </si>
  <si>
    <t>4-5-Зд.1 владеет двигательными навыками и техникой выполнения основных движений</t>
  </si>
  <si>
    <t>4-5-Зд.2 проявляет интерес к физическим упражнениям и закаливающим процедурам</t>
  </si>
  <si>
    <t>4-5-Зд.3 умеет выполнять комплексы утренней гимнастики по показу педагога</t>
  </si>
  <si>
    <t>4-5-Зд.4 самостоятельно играет в различные игры и соблюдает правила игры</t>
  </si>
  <si>
    <t>4-5-Зд.5 выполняет элементы спортивных игр, владеет видами закаливания, навыками самообслуживания</t>
  </si>
  <si>
    <t>Амангали Даяна</t>
  </si>
  <si>
    <t>Аскаров Адиль</t>
  </si>
  <si>
    <t>Байсакалова Адия</t>
  </si>
  <si>
    <t>Бекимова Дильназ</t>
  </si>
  <si>
    <t>Ерик Расул</t>
  </si>
  <si>
    <t>Есимхан Айбиби</t>
  </si>
  <si>
    <t>Изтурганова Азалия</t>
  </si>
  <si>
    <t>Кенжемырза Рояна</t>
  </si>
  <si>
    <t>Карамысова Альмира</t>
  </si>
  <si>
    <t>Кенжебекова Аруна</t>
  </si>
  <si>
    <t>Кылышбай Алинур</t>
  </si>
  <si>
    <t>Франц Эрнест</t>
  </si>
  <si>
    <t>Жаксылык Инкар</t>
  </si>
  <si>
    <t>Карий Дима</t>
  </si>
  <si>
    <t>Мухтарова Асма</t>
  </si>
  <si>
    <t xml:space="preserve">Учебный год: _2021 - 2022___________       Группа:_№ 9____________________     Дата проведения:_10 - 20 сентября_________ </t>
  </si>
  <si>
    <t>Амирханова Амира</t>
  </si>
  <si>
    <t>Баисакалов Абулхаирхан</t>
  </si>
  <si>
    <t>Алибеков Азим</t>
  </si>
  <si>
    <t>Галымжанулы Дарын</t>
  </si>
  <si>
    <t>Емельянинко Денис</t>
  </si>
  <si>
    <t>Молдагазина Еркеназ</t>
  </si>
  <si>
    <t>Шинина Лия</t>
  </si>
  <si>
    <t>Амиргали Мухамеджан</t>
  </si>
  <si>
    <t>Асылбек Айша</t>
  </si>
  <si>
    <t>Алдаберген Меруерт</t>
  </si>
  <si>
    <t>Баисакалова Адия</t>
  </si>
  <si>
    <t>Дулаткызы Дания</t>
  </si>
  <si>
    <t>Жумагазин Арсен</t>
  </si>
  <si>
    <t>Сембай Сагыныш</t>
  </si>
  <si>
    <t>Смагул Муслим</t>
  </si>
  <si>
    <t>Усен Акаман</t>
  </si>
  <si>
    <t>Утетлеу Каусар</t>
  </si>
  <si>
    <t xml:space="preserve">Учебный год: 2020 - 2021      Группа:_№ 9__    Дата проведения:_10 января -20 января__________ </t>
  </si>
  <si>
    <t xml:space="preserve">результатов диагностики промежуточного контроля контроля в предшкольной группе (от 5 лет) </t>
  </si>
  <si>
    <t xml:space="preserve">Учебный год: 2021 -2022____________       Группа:№ 9__   Дата проведения:__сентябрь_________ </t>
  </si>
  <si>
    <t xml:space="preserve">результатов диагностики итогового  контроля в предшкольной  группе (от 5 лет) </t>
  </si>
  <si>
    <t xml:space="preserve">результатов диагностики стартовый контроля в предшкольной группе (от 5 лет)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</si>
</sst>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  <xf numFmtId="1" fontId="1" fillId="4" borderId="1" xfId="0" applyNumberFormat="1" applyFont="1" applyFill="1" applyBorder="1"/>
    <xf numFmtId="1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7"/>
  <sheetViews>
    <sheetView topLeftCell="A16" workbookViewId="0">
      <selection activeCell="M29" sqref="M29"/>
    </sheetView>
  </sheetViews>
  <sheetFormatPr defaultRowHeight="15"/>
  <cols>
    <col min="2" max="2" width="4.7109375" customWidth="1"/>
    <col min="3" max="3" width="20.5703125" customWidth="1"/>
    <col min="4" max="4" width="5" customWidth="1"/>
    <col min="5" max="5" width="8.85546875" customWidth="1"/>
    <col min="6" max="6" width="10.140625" customWidth="1"/>
    <col min="7" max="7" width="7.7109375" customWidth="1"/>
    <col min="8" max="8" width="8.5703125" customWidth="1"/>
    <col min="9" max="9" width="9.85546875" customWidth="1"/>
    <col min="12" max="12" width="10.5703125" customWidth="1"/>
  </cols>
  <sheetData>
    <row r="2" spans="1:13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>
      <c r="A3" s="15" t="s">
        <v>74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A4" s="15" t="s">
        <v>72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>
      <c r="B7" s="17" t="s">
        <v>2</v>
      </c>
      <c r="C7" s="17" t="s">
        <v>3</v>
      </c>
      <c r="D7" s="18" t="s">
        <v>4</v>
      </c>
      <c r="E7" s="19"/>
      <c r="F7" s="19"/>
      <c r="G7" s="19"/>
      <c r="H7" s="19"/>
      <c r="I7" s="20"/>
      <c r="J7" s="21" t="s">
        <v>5</v>
      </c>
      <c r="K7" s="23" t="s">
        <v>6</v>
      </c>
      <c r="L7" s="25" t="s">
        <v>7</v>
      </c>
    </row>
    <row r="8" spans="1:13" ht="225" customHeight="1">
      <c r="B8" s="17"/>
      <c r="C8" s="17"/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22"/>
      <c r="K8" s="24"/>
      <c r="L8" s="25"/>
    </row>
    <row r="9" spans="1:13">
      <c r="B9" s="2">
        <v>1</v>
      </c>
      <c r="C9" s="2" t="s">
        <v>37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7">
        <v>2</v>
      </c>
      <c r="J9" s="7">
        <f t="shared" ref="J9:J24" si="0">SUM(E9:I9)</f>
        <v>10</v>
      </c>
      <c r="K9" s="7">
        <f t="shared" ref="K9:K24" si="1">SUM(F9:J9)</f>
        <v>18</v>
      </c>
      <c r="L9" s="11" t="str">
        <f t="shared" ref="L9:L23" si="2">IF(D9="","",VLOOKUP(K9,$J$85:$K$87,2,TRUE))</f>
        <v>ІІІ ур</v>
      </c>
    </row>
    <row r="10" spans="1:13">
      <c r="B10" s="2">
        <v>2</v>
      </c>
      <c r="C10" s="2" t="s">
        <v>38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7">
        <v>2</v>
      </c>
      <c r="J10" s="7">
        <f t="shared" si="0"/>
        <v>10</v>
      </c>
      <c r="K10" s="7">
        <f t="shared" si="1"/>
        <v>18</v>
      </c>
      <c r="L10" s="11" t="str">
        <f t="shared" si="2"/>
        <v>ІІІ ур</v>
      </c>
    </row>
    <row r="11" spans="1:13">
      <c r="B11" s="2">
        <v>3</v>
      </c>
      <c r="C11" s="2" t="s">
        <v>39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7">
        <v>2</v>
      </c>
      <c r="J11" s="7">
        <f t="shared" si="0"/>
        <v>10</v>
      </c>
      <c r="K11" s="7">
        <f t="shared" si="1"/>
        <v>18</v>
      </c>
      <c r="L11" s="11" t="str">
        <f t="shared" si="2"/>
        <v>ІІІ ур</v>
      </c>
    </row>
    <row r="12" spans="1:13">
      <c r="B12" s="2">
        <v>4</v>
      </c>
      <c r="C12" s="2" t="s">
        <v>40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7">
        <v>2</v>
      </c>
      <c r="J12" s="7">
        <f t="shared" si="0"/>
        <v>10</v>
      </c>
      <c r="K12" s="7">
        <f t="shared" si="1"/>
        <v>18</v>
      </c>
      <c r="L12" s="11" t="str">
        <f t="shared" si="2"/>
        <v>ІІІ ур</v>
      </c>
    </row>
    <row r="13" spans="1:13">
      <c r="B13" s="2">
        <v>5</v>
      </c>
      <c r="C13" s="2" t="s">
        <v>41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7">
        <v>2</v>
      </c>
      <c r="J13" s="7">
        <f t="shared" si="0"/>
        <v>10</v>
      </c>
      <c r="K13" s="7">
        <f t="shared" si="1"/>
        <v>18</v>
      </c>
      <c r="L13" s="11" t="str">
        <f t="shared" si="2"/>
        <v>ІІІ ур</v>
      </c>
    </row>
    <row r="14" spans="1:13">
      <c r="B14" s="2">
        <v>6</v>
      </c>
      <c r="C14" s="2" t="s">
        <v>42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7">
        <v>2</v>
      </c>
      <c r="J14" s="7">
        <f t="shared" si="0"/>
        <v>10</v>
      </c>
      <c r="K14" s="7">
        <f t="shared" si="1"/>
        <v>18</v>
      </c>
      <c r="L14" s="11" t="str">
        <f t="shared" si="2"/>
        <v>ІІІ ур</v>
      </c>
    </row>
    <row r="15" spans="1:13">
      <c r="B15" s="2">
        <v>7</v>
      </c>
      <c r="C15" s="2" t="s">
        <v>49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7">
        <v>2</v>
      </c>
      <c r="J15" s="7">
        <f t="shared" si="0"/>
        <v>10</v>
      </c>
      <c r="K15" s="7">
        <f t="shared" si="1"/>
        <v>18</v>
      </c>
      <c r="L15" s="11" t="str">
        <f t="shared" si="2"/>
        <v>ІІІ ур</v>
      </c>
    </row>
    <row r="16" spans="1:13">
      <c r="B16" s="2">
        <v>8</v>
      </c>
      <c r="C16" s="2" t="s">
        <v>43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7">
        <v>2</v>
      </c>
      <c r="J16" s="7">
        <f t="shared" si="0"/>
        <v>10</v>
      </c>
      <c r="K16" s="7">
        <f t="shared" si="1"/>
        <v>18</v>
      </c>
      <c r="L16" s="11" t="str">
        <f t="shared" si="2"/>
        <v>ІІІ ур</v>
      </c>
    </row>
    <row r="17" spans="2:13">
      <c r="B17" s="2">
        <v>9</v>
      </c>
      <c r="C17" s="2" t="s">
        <v>50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7">
        <v>2</v>
      </c>
      <c r="J17" s="7">
        <f t="shared" si="0"/>
        <v>10</v>
      </c>
      <c r="K17" s="7">
        <f t="shared" si="1"/>
        <v>18</v>
      </c>
      <c r="L17" s="11" t="str">
        <f t="shared" si="2"/>
        <v>ІІІ ур</v>
      </c>
    </row>
    <row r="18" spans="2:13">
      <c r="B18" s="2">
        <v>10</v>
      </c>
      <c r="C18" s="2" t="s">
        <v>47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7">
        <v>2</v>
      </c>
      <c r="J18" s="7">
        <f t="shared" si="0"/>
        <v>10</v>
      </c>
      <c r="K18" s="7">
        <f t="shared" si="1"/>
        <v>18</v>
      </c>
      <c r="L18" s="11" t="str">
        <f t="shared" si="2"/>
        <v>ІІІ ур</v>
      </c>
    </row>
    <row r="19" spans="2:13">
      <c r="B19" s="2">
        <v>11</v>
      </c>
      <c r="C19" s="2" t="s">
        <v>45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7">
        <v>2</v>
      </c>
      <c r="J19" s="7">
        <f t="shared" si="0"/>
        <v>10</v>
      </c>
      <c r="K19" s="7">
        <f t="shared" si="1"/>
        <v>18</v>
      </c>
      <c r="L19" s="11" t="str">
        <f t="shared" si="2"/>
        <v>ІІІ ур</v>
      </c>
    </row>
    <row r="20" spans="2:13">
      <c r="B20" s="2">
        <v>12</v>
      </c>
      <c r="C20" s="2" t="s">
        <v>46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7">
        <v>2</v>
      </c>
      <c r="J20" s="7">
        <f t="shared" si="0"/>
        <v>10</v>
      </c>
      <c r="K20" s="7">
        <f t="shared" si="1"/>
        <v>18</v>
      </c>
      <c r="L20" s="11" t="str">
        <f t="shared" si="2"/>
        <v>ІІІ ур</v>
      </c>
    </row>
    <row r="21" spans="2:13">
      <c r="B21" s="2">
        <v>13</v>
      </c>
      <c r="C21" s="2" t="s">
        <v>44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7">
        <v>2</v>
      </c>
      <c r="J21" s="7">
        <f t="shared" si="0"/>
        <v>10</v>
      </c>
      <c r="K21" s="7">
        <f t="shared" si="1"/>
        <v>18</v>
      </c>
      <c r="L21" s="11" t="str">
        <f t="shared" si="2"/>
        <v>ІІІ ур</v>
      </c>
    </row>
    <row r="22" spans="2:13">
      <c r="B22" s="2">
        <v>14</v>
      </c>
      <c r="C22" s="2" t="s">
        <v>51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7">
        <v>2</v>
      </c>
      <c r="J22" s="7">
        <f t="shared" si="0"/>
        <v>10</v>
      </c>
      <c r="K22" s="7">
        <f t="shared" si="1"/>
        <v>18</v>
      </c>
      <c r="L22" s="11" t="str">
        <f t="shared" si="2"/>
        <v>ІІІ ур</v>
      </c>
    </row>
    <row r="23" spans="2:13">
      <c r="B23" s="2">
        <v>15</v>
      </c>
      <c r="C23" s="2" t="s">
        <v>48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7">
        <v>2</v>
      </c>
      <c r="J23" s="7">
        <f t="shared" si="0"/>
        <v>10</v>
      </c>
      <c r="K23" s="7">
        <f t="shared" si="1"/>
        <v>18</v>
      </c>
      <c r="L23" s="11" t="str">
        <f t="shared" si="2"/>
        <v>ІІІ ур</v>
      </c>
    </row>
    <row r="24" spans="2:13">
      <c r="B24" s="26"/>
      <c r="C24" s="26"/>
      <c r="D24" s="2"/>
      <c r="E24" s="2"/>
      <c r="F24" s="2"/>
      <c r="G24" s="2"/>
      <c r="H24" s="2"/>
      <c r="I24" s="7"/>
      <c r="J24" s="7">
        <f t="shared" si="0"/>
        <v>0</v>
      </c>
      <c r="K24" s="7">
        <f t="shared" si="1"/>
        <v>0</v>
      </c>
      <c r="L24" s="1" t="s">
        <v>9</v>
      </c>
    </row>
    <row r="25" spans="2:13">
      <c r="B25" s="27"/>
      <c r="C25" s="27"/>
      <c r="D25" s="32" t="s">
        <v>13</v>
      </c>
      <c r="E25" s="33"/>
      <c r="F25" s="33"/>
      <c r="G25" s="33"/>
      <c r="H25" s="33"/>
      <c r="I25" s="33"/>
      <c r="J25" s="34"/>
      <c r="K25" s="9">
        <f>COUNTA(C9:C23)</f>
        <v>15</v>
      </c>
      <c r="L25" s="9">
        <v>100</v>
      </c>
    </row>
    <row r="26" spans="2:13">
      <c r="B26" s="27"/>
      <c r="C26" s="27"/>
      <c r="D26" s="29" t="s">
        <v>17</v>
      </c>
      <c r="E26" s="30"/>
      <c r="F26" s="30"/>
      <c r="G26" s="30"/>
      <c r="H26" s="30"/>
      <c r="I26" s="30"/>
      <c r="J26" s="31"/>
      <c r="K26" s="5">
        <f>COUNTIF(L9:L23,"І ур")</f>
        <v>0</v>
      </c>
      <c r="L26" s="3">
        <f>(K26/K25)*100</f>
        <v>0</v>
      </c>
    </row>
    <row r="27" spans="2:13">
      <c r="B27" s="27"/>
      <c r="C27" s="27"/>
      <c r="D27" s="29" t="s">
        <v>18</v>
      </c>
      <c r="E27" s="30"/>
      <c r="F27" s="30"/>
      <c r="G27" s="30"/>
      <c r="H27" s="30"/>
      <c r="I27" s="30"/>
      <c r="J27" s="31"/>
      <c r="K27" s="5">
        <v>15</v>
      </c>
      <c r="L27" s="3">
        <f>(K27/K25)*100</f>
        <v>100</v>
      </c>
    </row>
    <row r="28" spans="2:13">
      <c r="B28" s="28"/>
      <c r="C28" s="28"/>
      <c r="D28" s="29" t="s">
        <v>19</v>
      </c>
      <c r="E28" s="30"/>
      <c r="F28" s="30"/>
      <c r="G28" s="30"/>
      <c r="H28" s="30"/>
      <c r="I28" s="30"/>
      <c r="J28" s="31"/>
      <c r="K28" s="5">
        <v>0</v>
      </c>
      <c r="L28" s="3">
        <f>(K28/K25)*100</f>
        <v>0</v>
      </c>
    </row>
    <row r="29" spans="2:13">
      <c r="L29">
        <f>SUM(L9:L24)</f>
        <v>0</v>
      </c>
    </row>
    <row r="31" spans="2:13">
      <c r="E31" s="6"/>
      <c r="F31" s="6"/>
      <c r="G31" s="6"/>
      <c r="H31" s="6"/>
      <c r="I31" s="6"/>
      <c r="J31" s="6"/>
      <c r="K31" s="6"/>
      <c r="L31" s="6"/>
      <c r="M31" s="6"/>
    </row>
    <row r="85" spans="10:11">
      <c r="J85" s="6">
        <v>1</v>
      </c>
      <c r="K85" s="6" t="s">
        <v>14</v>
      </c>
    </row>
    <row r="86" spans="10:11">
      <c r="J86" s="6">
        <v>1.6</v>
      </c>
      <c r="K86" s="6" t="s">
        <v>15</v>
      </c>
    </row>
    <row r="87" spans="10:11">
      <c r="J87" s="6">
        <v>2.6</v>
      </c>
      <c r="K87" s="6" t="s">
        <v>16</v>
      </c>
    </row>
  </sheetData>
  <autoFilter ref="L1:L31"/>
  <mergeCells count="16">
    <mergeCell ref="B24:B28"/>
    <mergeCell ref="C24:C28"/>
    <mergeCell ref="D26:J26"/>
    <mergeCell ref="D27:J27"/>
    <mergeCell ref="D28:J28"/>
    <mergeCell ref="D25:J25"/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5"/>
  <sheetViews>
    <sheetView topLeftCell="A21" workbookViewId="0">
      <selection activeCell="K9" sqref="K9"/>
    </sheetView>
  </sheetViews>
  <sheetFormatPr defaultRowHeight="15"/>
  <cols>
    <col min="2" max="2" width="4.42578125" customWidth="1"/>
    <col min="3" max="3" width="20.140625" customWidth="1"/>
    <col min="4" max="4" width="6.7109375" customWidth="1"/>
    <col min="5" max="5" width="6.85546875" customWidth="1"/>
    <col min="6" max="6" width="8.28515625" customWidth="1"/>
    <col min="7" max="7" width="6.28515625" customWidth="1"/>
    <col min="8" max="8" width="9.140625" customWidth="1"/>
    <col min="9" max="9" width="7.28515625" customWidth="1"/>
    <col min="12" max="12" width="15" customWidth="1"/>
    <col min="13" max="13" width="0.28515625" customWidth="1"/>
  </cols>
  <sheetData>
    <row r="2" spans="1:13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A4" s="15" t="s">
        <v>70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>
      <c r="B7" s="17" t="s">
        <v>2</v>
      </c>
      <c r="C7" s="17" t="s">
        <v>3</v>
      </c>
      <c r="D7" s="18" t="s">
        <v>4</v>
      </c>
      <c r="E7" s="19"/>
      <c r="F7" s="19"/>
      <c r="G7" s="19"/>
      <c r="H7" s="19"/>
      <c r="I7" s="20"/>
      <c r="J7" s="21" t="s">
        <v>5</v>
      </c>
      <c r="K7" s="23" t="s">
        <v>6</v>
      </c>
      <c r="L7" s="25" t="s">
        <v>7</v>
      </c>
    </row>
    <row r="8" spans="1:13" ht="225" customHeight="1">
      <c r="B8" s="17"/>
      <c r="C8" s="17"/>
      <c r="D8" s="10" t="s">
        <v>26</v>
      </c>
      <c r="E8" s="10" t="s">
        <v>27</v>
      </c>
      <c r="F8" s="10" t="s">
        <v>28</v>
      </c>
      <c r="G8" s="10" t="s">
        <v>29</v>
      </c>
      <c r="H8" s="10" t="s">
        <v>30</v>
      </c>
      <c r="I8" s="10" t="s">
        <v>31</v>
      </c>
      <c r="J8" s="22"/>
      <c r="K8" s="24"/>
      <c r="L8" s="25"/>
    </row>
    <row r="9" spans="1:13">
      <c r="B9" s="2">
        <v>1</v>
      </c>
      <c r="C9" s="2" t="s">
        <v>53</v>
      </c>
      <c r="D9" s="2">
        <v>2</v>
      </c>
      <c r="E9" s="2">
        <v>3</v>
      </c>
      <c r="F9" s="2">
        <v>2</v>
      </c>
      <c r="G9" s="2">
        <v>2</v>
      </c>
      <c r="H9" s="2">
        <v>2</v>
      </c>
      <c r="I9" s="2">
        <v>3</v>
      </c>
      <c r="J9" s="7">
        <f>SUM(D9:I9)</f>
        <v>14</v>
      </c>
      <c r="K9" s="39">
        <f>AVERAGE(D9,E9,F9,G9,H9,I9)</f>
        <v>2.3333333333333335</v>
      </c>
      <c r="L9" s="11" t="str">
        <f>IF(D9="","",VLOOKUP(K9,$J$93:$K$95,2,TRUE))</f>
        <v>ІІ ур</v>
      </c>
    </row>
    <row r="10" spans="1:13">
      <c r="B10" s="2">
        <v>2</v>
      </c>
      <c r="C10" s="2" t="s">
        <v>38</v>
      </c>
      <c r="D10" s="2">
        <v>2</v>
      </c>
      <c r="E10" s="2">
        <v>2</v>
      </c>
      <c r="F10" s="2">
        <v>2</v>
      </c>
      <c r="G10" s="2">
        <v>3</v>
      </c>
      <c r="H10" s="2">
        <v>2</v>
      </c>
      <c r="I10" s="2">
        <v>2</v>
      </c>
      <c r="J10" s="7">
        <f t="shared" ref="J10:J31" si="0">SUM(D10:I10)</f>
        <v>13</v>
      </c>
      <c r="K10" s="39">
        <f t="shared" ref="K10:K31" si="1">AVERAGE(D10,E10,F10,G10,H10,I10)</f>
        <v>2.1666666666666665</v>
      </c>
      <c r="L10" s="11" t="str">
        <f>IF(D10="","",VLOOKUP(K10,$J$93:$K$95,2,TRUE))</f>
        <v>ІІ ур</v>
      </c>
    </row>
    <row r="11" spans="1:13">
      <c r="B11" s="2">
        <v>3</v>
      </c>
      <c r="C11" s="2" t="s">
        <v>55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3</v>
      </c>
      <c r="J11" s="7">
        <f t="shared" si="0"/>
        <v>13</v>
      </c>
      <c r="K11" s="39">
        <f t="shared" si="1"/>
        <v>2.1666666666666665</v>
      </c>
      <c r="L11" s="11" t="str">
        <f>IF(D11="","",VLOOKUP(K11,$J$93:$K$95,2,TRUE))</f>
        <v>ІІ ур</v>
      </c>
    </row>
    <row r="12" spans="1:13">
      <c r="B12" s="2">
        <v>4</v>
      </c>
      <c r="C12" s="12" t="s">
        <v>60</v>
      </c>
      <c r="D12" s="2">
        <v>2</v>
      </c>
      <c r="E12" s="2">
        <v>3</v>
      </c>
      <c r="F12" s="2">
        <v>3</v>
      </c>
      <c r="G12" s="2">
        <v>2</v>
      </c>
      <c r="H12" s="2">
        <v>2</v>
      </c>
      <c r="I12" s="2">
        <v>2</v>
      </c>
      <c r="J12" s="7">
        <f t="shared" si="0"/>
        <v>14</v>
      </c>
      <c r="K12" s="39">
        <f t="shared" si="1"/>
        <v>2.3333333333333335</v>
      </c>
      <c r="L12" s="11" t="str">
        <f>IF(D12="","",VLOOKUP(K12,$J$93:$K$95,2,TRUE))</f>
        <v>ІІ ур</v>
      </c>
    </row>
    <row r="13" spans="1:13">
      <c r="B13" s="2">
        <v>5</v>
      </c>
      <c r="C13" s="12" t="s">
        <v>61</v>
      </c>
      <c r="D13" s="2">
        <v>2</v>
      </c>
      <c r="E13" s="2">
        <v>2</v>
      </c>
      <c r="F13" s="2">
        <v>2</v>
      </c>
      <c r="G13" s="2">
        <v>3</v>
      </c>
      <c r="H13" s="2">
        <v>2</v>
      </c>
      <c r="I13" s="2">
        <v>3</v>
      </c>
      <c r="J13" s="7">
        <f t="shared" si="0"/>
        <v>14</v>
      </c>
      <c r="K13" s="39">
        <f t="shared" si="1"/>
        <v>2.3333333333333335</v>
      </c>
      <c r="L13" s="11" t="str">
        <f>IF(D13="","",VLOOKUP(K13,$J$93:$K$95,2,TRUE))</f>
        <v>ІІ ур</v>
      </c>
    </row>
    <row r="14" spans="1:13">
      <c r="B14" s="2">
        <v>6</v>
      </c>
      <c r="C14" s="12" t="s">
        <v>62</v>
      </c>
      <c r="D14" s="2">
        <v>3</v>
      </c>
      <c r="E14" s="2">
        <v>3</v>
      </c>
      <c r="F14" s="2">
        <v>2</v>
      </c>
      <c r="G14" s="2">
        <v>3</v>
      </c>
      <c r="H14" s="2">
        <v>3</v>
      </c>
      <c r="I14" s="2">
        <v>2</v>
      </c>
      <c r="J14" s="7">
        <f t="shared" si="0"/>
        <v>16</v>
      </c>
      <c r="K14" s="39">
        <f t="shared" si="1"/>
        <v>2.6666666666666665</v>
      </c>
      <c r="L14" s="11" t="str">
        <f>IF(D14="","",VLOOKUP(K14,$J$93:$K$95,2,TRUE))</f>
        <v>ІІІ ур</v>
      </c>
    </row>
    <row r="15" spans="1:13">
      <c r="B15" s="2">
        <v>7</v>
      </c>
      <c r="C15" s="2" t="s">
        <v>63</v>
      </c>
      <c r="D15" s="2">
        <v>2</v>
      </c>
      <c r="E15" s="2">
        <v>3</v>
      </c>
      <c r="F15" s="2">
        <v>2</v>
      </c>
      <c r="G15" s="2">
        <v>3</v>
      </c>
      <c r="H15" s="2">
        <v>2</v>
      </c>
      <c r="I15" s="2">
        <v>3</v>
      </c>
      <c r="J15" s="7">
        <f t="shared" si="0"/>
        <v>15</v>
      </c>
      <c r="K15" s="39">
        <f t="shared" si="1"/>
        <v>2.5</v>
      </c>
      <c r="L15" s="11" t="str">
        <f>IF(D15="","",VLOOKUP(K15,$J$93:$K$95,2,TRUE))</f>
        <v>ІІ ур</v>
      </c>
    </row>
    <row r="16" spans="1:13">
      <c r="B16" s="2">
        <v>8</v>
      </c>
      <c r="C16" s="2" t="s">
        <v>54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7">
        <f t="shared" si="0"/>
        <v>12</v>
      </c>
      <c r="K16" s="8">
        <f t="shared" si="1"/>
        <v>2</v>
      </c>
      <c r="L16" s="11" t="str">
        <f>IF(D16="","",VLOOKUP(K16,$J$93:$K$95,2,TRUE))</f>
        <v>ІІ ур</v>
      </c>
    </row>
    <row r="17" spans="2:12">
      <c r="B17" s="2">
        <v>9</v>
      </c>
      <c r="C17" s="2" t="s">
        <v>56</v>
      </c>
      <c r="D17" s="2">
        <v>3</v>
      </c>
      <c r="E17" s="2">
        <v>3</v>
      </c>
      <c r="F17" s="2">
        <v>2</v>
      </c>
      <c r="G17" s="2">
        <v>3</v>
      </c>
      <c r="H17" s="2">
        <v>2</v>
      </c>
      <c r="I17" s="2">
        <v>3</v>
      </c>
      <c r="J17" s="7">
        <f t="shared" si="0"/>
        <v>16</v>
      </c>
      <c r="K17" s="39">
        <f t="shared" si="1"/>
        <v>2.6666666666666665</v>
      </c>
      <c r="L17" s="11" t="str">
        <f>IF(D17="","",VLOOKUP(K17,$J$93:$K$95,2,TRUE))</f>
        <v>ІІІ ур</v>
      </c>
    </row>
    <row r="18" spans="2:12">
      <c r="B18" s="2">
        <v>10</v>
      </c>
      <c r="C18" s="12" t="s">
        <v>64</v>
      </c>
      <c r="D18" s="2">
        <v>3</v>
      </c>
      <c r="E18" s="2">
        <v>2</v>
      </c>
      <c r="F18" s="2">
        <v>3</v>
      </c>
      <c r="G18" s="2">
        <v>3</v>
      </c>
      <c r="H18" s="2">
        <v>2</v>
      </c>
      <c r="I18" s="2">
        <v>3</v>
      </c>
      <c r="J18" s="7">
        <f t="shared" si="0"/>
        <v>16</v>
      </c>
      <c r="K18" s="39">
        <f t="shared" si="1"/>
        <v>2.6666666666666665</v>
      </c>
      <c r="L18" s="11" t="str">
        <f>IF(D18="","",VLOOKUP(K18,$J$93:$K$95,2,TRUE))</f>
        <v>ІІІ ур</v>
      </c>
    </row>
    <row r="19" spans="2:12">
      <c r="B19" s="2">
        <v>11</v>
      </c>
      <c r="C19" s="2" t="s">
        <v>57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7">
        <f t="shared" si="0"/>
        <v>12</v>
      </c>
      <c r="K19" s="8">
        <f t="shared" si="1"/>
        <v>2</v>
      </c>
      <c r="L19" s="11" t="str">
        <f>IF(D19="","",VLOOKUP(K19,$J$93:$K$95,2,TRUE))</f>
        <v>ІІ ур</v>
      </c>
    </row>
    <row r="20" spans="2:12">
      <c r="B20" s="2">
        <v>12</v>
      </c>
      <c r="C20" s="12" t="s">
        <v>65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7">
        <f t="shared" si="0"/>
        <v>12</v>
      </c>
      <c r="K20" s="8">
        <f t="shared" si="1"/>
        <v>2</v>
      </c>
      <c r="L20" s="11" t="str">
        <f>IF(D20="","",VLOOKUP(K20,$J$93:$K$95,2,TRUE))</f>
        <v>ІІ ур</v>
      </c>
    </row>
    <row r="21" spans="2:12">
      <c r="B21" s="2">
        <v>13</v>
      </c>
      <c r="C21" s="2" t="s">
        <v>43</v>
      </c>
      <c r="D21" s="2">
        <v>3</v>
      </c>
      <c r="E21" s="2">
        <v>2</v>
      </c>
      <c r="F21" s="2">
        <v>3</v>
      </c>
      <c r="G21" s="2">
        <v>2</v>
      </c>
      <c r="H21" s="2">
        <v>3</v>
      </c>
      <c r="I21" s="2">
        <v>2</v>
      </c>
      <c r="J21" s="7">
        <f t="shared" si="0"/>
        <v>15</v>
      </c>
      <c r="K21" s="39">
        <f t="shared" si="1"/>
        <v>2.5</v>
      </c>
      <c r="L21" s="11" t="str">
        <f>IF(D21="","",VLOOKUP(K21,$J$93:$K$95,2,TRUE))</f>
        <v>ІІ ур</v>
      </c>
    </row>
    <row r="22" spans="2:12">
      <c r="B22" s="2">
        <v>14</v>
      </c>
      <c r="C22" s="2" t="s">
        <v>50</v>
      </c>
      <c r="D22" s="2">
        <v>2</v>
      </c>
      <c r="E22" s="2">
        <v>3</v>
      </c>
      <c r="F22" s="2">
        <v>2</v>
      </c>
      <c r="G22" s="2">
        <v>3</v>
      </c>
      <c r="H22" s="2">
        <v>2</v>
      </c>
      <c r="I22" s="2">
        <v>3</v>
      </c>
      <c r="J22" s="7">
        <f t="shared" si="0"/>
        <v>15</v>
      </c>
      <c r="K22" s="39">
        <f t="shared" si="1"/>
        <v>2.5</v>
      </c>
      <c r="L22" s="11" t="str">
        <f>IF(D22="","",VLOOKUP(K22,$J$93:$K$95,2,TRUE))</f>
        <v>ІІ ур</v>
      </c>
    </row>
    <row r="23" spans="2:12">
      <c r="B23" s="2">
        <v>15</v>
      </c>
      <c r="C23" s="2" t="s">
        <v>46</v>
      </c>
      <c r="D23" s="2">
        <v>2</v>
      </c>
      <c r="E23" s="2">
        <v>3</v>
      </c>
      <c r="F23" s="2">
        <v>3</v>
      </c>
      <c r="G23" s="2">
        <v>2</v>
      </c>
      <c r="H23" s="2">
        <v>2</v>
      </c>
      <c r="I23" s="2">
        <v>3</v>
      </c>
      <c r="J23" s="7">
        <f t="shared" si="0"/>
        <v>15</v>
      </c>
      <c r="K23" s="39">
        <f t="shared" si="1"/>
        <v>2.5</v>
      </c>
      <c r="L23" s="11" t="str">
        <f>IF(D23="","",VLOOKUP(K23,$J$93:$K$95,2,TRUE))</f>
        <v>ІІ ур</v>
      </c>
    </row>
    <row r="24" spans="2:12">
      <c r="B24" s="2">
        <v>16</v>
      </c>
      <c r="C24" s="2" t="s">
        <v>47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7">
        <f t="shared" si="0"/>
        <v>12</v>
      </c>
      <c r="K24" s="8">
        <f t="shared" si="1"/>
        <v>2</v>
      </c>
      <c r="L24" s="11" t="str">
        <f>IF(D24="","",VLOOKUP(K24,$J$93:$K$95,2,TRUE))</f>
        <v>ІІ ур</v>
      </c>
    </row>
    <row r="25" spans="2:12">
      <c r="B25" s="13">
        <v>17</v>
      </c>
      <c r="C25" s="2" t="s">
        <v>58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7">
        <f t="shared" si="0"/>
        <v>12</v>
      </c>
      <c r="K25" s="8">
        <f t="shared" si="1"/>
        <v>2</v>
      </c>
      <c r="L25" s="11" t="str">
        <f>IF(D25="","",VLOOKUP(K25,$J$93:$K$95,2,TRUE))</f>
        <v>ІІ ур</v>
      </c>
    </row>
    <row r="26" spans="2:12">
      <c r="B26" s="13">
        <v>18</v>
      </c>
      <c r="C26" s="2" t="s">
        <v>66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7">
        <f t="shared" si="0"/>
        <v>12</v>
      </c>
      <c r="K26" s="8">
        <f t="shared" si="1"/>
        <v>2</v>
      </c>
      <c r="L26" s="11" t="str">
        <f>IF(D26="","",VLOOKUP(K26,$J$93:$K$95,2,TRUE))</f>
        <v>ІІ ур</v>
      </c>
    </row>
    <row r="27" spans="2:12">
      <c r="B27" s="13">
        <v>19</v>
      </c>
      <c r="C27" s="2" t="s">
        <v>67</v>
      </c>
      <c r="D27" s="2">
        <v>2</v>
      </c>
      <c r="E27" s="2">
        <v>2</v>
      </c>
      <c r="F27" s="2">
        <v>2</v>
      </c>
      <c r="G27" s="2">
        <v>2</v>
      </c>
      <c r="H27" s="2">
        <v>2</v>
      </c>
      <c r="I27" s="2">
        <v>3</v>
      </c>
      <c r="J27" s="7">
        <f t="shared" si="0"/>
        <v>13</v>
      </c>
      <c r="K27" s="39">
        <f t="shared" si="1"/>
        <v>2.1666666666666665</v>
      </c>
      <c r="L27" s="11" t="str">
        <f>IF(D27="","",VLOOKUP(K27,$J$93:$K$95,2,TRUE))</f>
        <v>ІІ ур</v>
      </c>
    </row>
    <row r="28" spans="2:12">
      <c r="B28" s="13">
        <v>20</v>
      </c>
      <c r="C28" s="2" t="s">
        <v>68</v>
      </c>
      <c r="D28" s="2">
        <v>2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7">
        <f t="shared" si="0"/>
        <v>12</v>
      </c>
      <c r="K28" s="8">
        <f t="shared" si="1"/>
        <v>2</v>
      </c>
      <c r="L28" s="11" t="str">
        <f>IF(D28="","",VLOOKUP(K28,$J$93:$K$95,2,TRUE))</f>
        <v>ІІ ур</v>
      </c>
    </row>
    <row r="29" spans="2:12">
      <c r="B29" s="13">
        <v>21</v>
      </c>
      <c r="C29" s="12" t="s">
        <v>69</v>
      </c>
      <c r="D29" s="2">
        <v>2</v>
      </c>
      <c r="E29" s="2">
        <v>2</v>
      </c>
      <c r="F29" s="2">
        <v>2</v>
      </c>
      <c r="G29" s="2">
        <v>2</v>
      </c>
      <c r="H29" s="2">
        <v>3</v>
      </c>
      <c r="I29" s="2">
        <v>3</v>
      </c>
      <c r="J29" s="7">
        <f t="shared" si="0"/>
        <v>14</v>
      </c>
      <c r="K29" s="39">
        <f t="shared" si="1"/>
        <v>2.3333333333333335</v>
      </c>
      <c r="L29" s="11" t="str">
        <f>IF(D29="","",VLOOKUP(K29,$J$93:$K$95,2,TRUE))</f>
        <v>ІІ ур</v>
      </c>
    </row>
    <row r="30" spans="2:12">
      <c r="B30" s="13">
        <v>22</v>
      </c>
      <c r="C30" s="2" t="s">
        <v>59</v>
      </c>
      <c r="D30" s="2">
        <v>2</v>
      </c>
      <c r="E30" s="2">
        <v>3</v>
      </c>
      <c r="F30" s="2">
        <v>2</v>
      </c>
      <c r="G30" s="2">
        <v>2</v>
      </c>
      <c r="H30" s="2">
        <v>3</v>
      </c>
      <c r="I30" s="2">
        <v>2</v>
      </c>
      <c r="J30" s="7">
        <f t="shared" si="0"/>
        <v>14</v>
      </c>
      <c r="K30" s="39">
        <f t="shared" si="1"/>
        <v>2.3333333333333335</v>
      </c>
      <c r="L30" s="11" t="str">
        <f>IF(D30="","",VLOOKUP(K30,$J$93:$K$95,2,TRUE))</f>
        <v>ІІ ур</v>
      </c>
    </row>
    <row r="31" spans="2:12">
      <c r="B31" s="13">
        <v>23</v>
      </c>
      <c r="C31" s="2" t="s">
        <v>48</v>
      </c>
      <c r="D31" s="2">
        <v>2</v>
      </c>
      <c r="E31" s="2">
        <v>2</v>
      </c>
      <c r="F31" s="2">
        <v>3</v>
      </c>
      <c r="G31" s="2">
        <v>3</v>
      </c>
      <c r="H31" s="2">
        <v>2</v>
      </c>
      <c r="I31" s="2">
        <v>3</v>
      </c>
      <c r="J31" s="7">
        <f t="shared" si="0"/>
        <v>15</v>
      </c>
      <c r="K31" s="39">
        <f t="shared" si="1"/>
        <v>2.5</v>
      </c>
      <c r="L31" s="11" t="str">
        <f>IF(D31="","",VLOOKUP(K31,$J$93:$K$95,2,TRUE))</f>
        <v>ІІ ур</v>
      </c>
    </row>
    <row r="32" spans="2:12">
      <c r="B32" s="26"/>
      <c r="C32" s="26"/>
      <c r="D32" s="35"/>
      <c r="E32" s="36"/>
      <c r="F32" s="36"/>
      <c r="G32" s="36"/>
      <c r="H32" s="36"/>
      <c r="I32" s="36"/>
      <c r="J32" s="37"/>
      <c r="K32" s="1" t="s">
        <v>8</v>
      </c>
      <c r="L32" s="1" t="s">
        <v>9</v>
      </c>
    </row>
    <row r="33" spans="2:12">
      <c r="B33" s="27"/>
      <c r="C33" s="27"/>
      <c r="D33" s="32" t="s">
        <v>13</v>
      </c>
      <c r="E33" s="33"/>
      <c r="F33" s="33"/>
      <c r="G33" s="33"/>
      <c r="H33" s="33"/>
      <c r="I33" s="33"/>
      <c r="J33" s="34"/>
      <c r="K33" s="9">
        <v>23</v>
      </c>
      <c r="L33" s="9">
        <v>100</v>
      </c>
    </row>
    <row r="34" spans="2:12">
      <c r="B34" s="27"/>
      <c r="C34" s="27"/>
      <c r="D34" s="29" t="s">
        <v>17</v>
      </c>
      <c r="E34" s="30"/>
      <c r="F34" s="30"/>
      <c r="G34" s="30"/>
      <c r="H34" s="30"/>
      <c r="I34" s="30"/>
      <c r="J34" s="31"/>
      <c r="K34" s="5">
        <f>COUNTIF(L9:L31,"І ур")</f>
        <v>0</v>
      </c>
      <c r="L34" s="3">
        <f>(K34/K33)*100</f>
        <v>0</v>
      </c>
    </row>
    <row r="35" spans="2:12">
      <c r="B35" s="27"/>
      <c r="C35" s="27"/>
      <c r="D35" s="29" t="s">
        <v>18</v>
      </c>
      <c r="E35" s="30"/>
      <c r="F35" s="30"/>
      <c r="G35" s="30"/>
      <c r="H35" s="30"/>
      <c r="I35" s="30"/>
      <c r="J35" s="31"/>
      <c r="K35" s="5">
        <f>COUNTIF(L9:L31,"ІІ ур")</f>
        <v>20</v>
      </c>
      <c r="L35" s="40">
        <f>(K35/K33)*100</f>
        <v>86.956521739130437</v>
      </c>
    </row>
    <row r="36" spans="2:12">
      <c r="B36" s="28"/>
      <c r="C36" s="28"/>
      <c r="D36" s="29" t="s">
        <v>19</v>
      </c>
      <c r="E36" s="30"/>
      <c r="F36" s="30"/>
      <c r="G36" s="30"/>
      <c r="H36" s="30"/>
      <c r="I36" s="30"/>
      <c r="J36" s="31"/>
      <c r="K36" s="5">
        <f>COUNTIF(L9:L31,"ІІІ ур")</f>
        <v>3</v>
      </c>
      <c r="L36" s="40">
        <f>(K36/K33)*100</f>
        <v>13.043478260869565</v>
      </c>
    </row>
    <row r="93" spans="10:11">
      <c r="J93" s="6">
        <v>1</v>
      </c>
      <c r="K93" s="6" t="s">
        <v>14</v>
      </c>
    </row>
    <row r="94" spans="10:11">
      <c r="J94" s="6">
        <v>1.6</v>
      </c>
      <c r="K94" s="6" t="s">
        <v>15</v>
      </c>
    </row>
    <row r="95" spans="10:11">
      <c r="J95" s="6">
        <v>2.6</v>
      </c>
      <c r="K95" s="6" t="s">
        <v>16</v>
      </c>
    </row>
  </sheetData>
  <autoFilter ref="L1:L37"/>
  <mergeCells count="17">
    <mergeCell ref="B32:B36"/>
    <mergeCell ref="C32:C36"/>
    <mergeCell ref="D32:J32"/>
    <mergeCell ref="D34:J34"/>
    <mergeCell ref="D35:J35"/>
    <mergeCell ref="D36:J36"/>
    <mergeCell ref="D33:J33"/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</mergeCells>
  <pageMargins left="1.4960629921259843" right="1.4960629921259843" top="0.74803149606299213" bottom="1.5354330708661419" header="0.31496062992125984" footer="0.9055118110236221"/>
  <pageSetup paperSize="9" scale="6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6"/>
  <sheetViews>
    <sheetView tabSelected="1" topLeftCell="A6" workbookViewId="0">
      <selection activeCell="L27" sqref="L27"/>
    </sheetView>
  </sheetViews>
  <sheetFormatPr defaultRowHeight="15"/>
  <cols>
    <col min="2" max="2" width="4.5703125" customWidth="1"/>
    <col min="3" max="3" width="27.28515625" customWidth="1"/>
    <col min="4" max="4" width="12.5703125" customWidth="1"/>
    <col min="5" max="5" width="14.7109375" customWidth="1"/>
    <col min="6" max="6" width="11.140625" customWidth="1"/>
    <col min="7" max="7" width="13.42578125" customWidth="1"/>
    <col min="8" max="8" width="14.28515625" customWidth="1"/>
    <col min="9" max="9" width="13.7109375" customWidth="1"/>
    <col min="10" max="10" width="7.5703125" customWidth="1"/>
    <col min="11" max="11" width="11.42578125" customWidth="1"/>
  </cols>
  <sheetData>
    <row r="2" spans="1:1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>
      <c r="A3" s="15" t="s">
        <v>73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6" spans="1:12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</row>
    <row r="7" spans="1:12">
      <c r="B7" s="17" t="s">
        <v>2</v>
      </c>
      <c r="C7" s="17" t="s">
        <v>3</v>
      </c>
      <c r="D7" s="18" t="s">
        <v>4</v>
      </c>
      <c r="E7" s="19"/>
      <c r="F7" s="19"/>
      <c r="G7" s="19"/>
      <c r="H7" s="19"/>
      <c r="I7" s="21" t="s">
        <v>5</v>
      </c>
      <c r="J7" s="38" t="s">
        <v>6</v>
      </c>
      <c r="K7" s="25" t="s">
        <v>7</v>
      </c>
    </row>
    <row r="8" spans="1:12" ht="143.25" customHeight="1">
      <c r="B8" s="17"/>
      <c r="C8" s="17"/>
      <c r="D8" s="10" t="s">
        <v>32</v>
      </c>
      <c r="E8" s="10" t="s">
        <v>33</v>
      </c>
      <c r="F8" s="10" t="s">
        <v>34</v>
      </c>
      <c r="G8" s="10" t="s">
        <v>35</v>
      </c>
      <c r="H8" s="10" t="s">
        <v>36</v>
      </c>
      <c r="I8" s="22"/>
      <c r="J8" s="38"/>
      <c r="K8" s="25"/>
    </row>
    <row r="9" spans="1:12">
      <c r="B9" s="2">
        <v>1</v>
      </c>
      <c r="C9" s="2" t="s">
        <v>53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7">
        <f>SUM(D9:H9)</f>
        <v>15</v>
      </c>
      <c r="J9" s="8">
        <f>AVERAGE(D9,E9,F9,G9,H9)</f>
        <v>3</v>
      </c>
      <c r="K9" s="11" t="str">
        <f>IF(D9="","",VLOOKUP(J9,$J$94:$K$96,2,TRUE))</f>
        <v>ІІІ ур</v>
      </c>
    </row>
    <row r="10" spans="1:12">
      <c r="B10" s="2">
        <v>2</v>
      </c>
      <c r="C10" s="2" t="s">
        <v>38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7">
        <f t="shared" ref="I10:I30" si="0">SUM(D10:H10)</f>
        <v>15</v>
      </c>
      <c r="J10" s="8">
        <f t="shared" ref="J10:J31" si="1">AVERAGE(D10,E10,F10,G10,H10)</f>
        <v>3</v>
      </c>
      <c r="K10" s="11" t="str">
        <f t="shared" ref="K10:K31" si="2">IF(D10="","",VLOOKUP(J10,$J$94:$K$96,2,TRUE))</f>
        <v>ІІІ ур</v>
      </c>
    </row>
    <row r="11" spans="1:12">
      <c r="B11" s="2">
        <v>3</v>
      </c>
      <c r="C11" s="2" t="s">
        <v>55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7">
        <f t="shared" ref="I11:I31" si="3">SUM(D11:H11)</f>
        <v>15</v>
      </c>
      <c r="J11" s="8">
        <f t="shared" si="1"/>
        <v>3</v>
      </c>
      <c r="K11" s="11" t="str">
        <f t="shared" si="2"/>
        <v>ІІІ ур</v>
      </c>
    </row>
    <row r="12" spans="1:12">
      <c r="B12" s="2">
        <v>4</v>
      </c>
      <c r="C12" s="12" t="s">
        <v>60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7">
        <f t="shared" si="0"/>
        <v>15</v>
      </c>
      <c r="J12" s="8">
        <f t="shared" si="1"/>
        <v>3</v>
      </c>
      <c r="K12" s="11" t="str">
        <f t="shared" si="2"/>
        <v>ІІІ ур</v>
      </c>
    </row>
    <row r="13" spans="1:12">
      <c r="B13" s="2">
        <v>5</v>
      </c>
      <c r="C13" s="12" t="s">
        <v>61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7">
        <f t="shared" si="3"/>
        <v>15</v>
      </c>
      <c r="J13" s="8">
        <f t="shared" si="1"/>
        <v>3</v>
      </c>
      <c r="K13" s="11" t="str">
        <f t="shared" si="2"/>
        <v>ІІІ ур</v>
      </c>
    </row>
    <row r="14" spans="1:12">
      <c r="B14" s="2">
        <v>6</v>
      </c>
      <c r="C14" s="12" t="s">
        <v>62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7">
        <f t="shared" si="0"/>
        <v>15</v>
      </c>
      <c r="J14" s="8">
        <f t="shared" si="1"/>
        <v>3</v>
      </c>
      <c r="K14" s="11" t="str">
        <f t="shared" si="2"/>
        <v>ІІІ ур</v>
      </c>
    </row>
    <row r="15" spans="1:12">
      <c r="B15" s="2">
        <v>7</v>
      </c>
      <c r="C15" s="2" t="s">
        <v>63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7">
        <f t="shared" si="3"/>
        <v>15</v>
      </c>
      <c r="J15" s="8">
        <f t="shared" si="1"/>
        <v>3</v>
      </c>
      <c r="K15" s="11" t="str">
        <f t="shared" si="2"/>
        <v>ІІІ ур</v>
      </c>
    </row>
    <row r="16" spans="1:12">
      <c r="B16" s="2">
        <v>8</v>
      </c>
      <c r="C16" s="2" t="s">
        <v>54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7">
        <f t="shared" si="0"/>
        <v>15</v>
      </c>
      <c r="J16" s="8">
        <f t="shared" si="1"/>
        <v>3</v>
      </c>
      <c r="K16" s="11" t="str">
        <f t="shared" si="2"/>
        <v>ІІІ ур</v>
      </c>
    </row>
    <row r="17" spans="2:11">
      <c r="B17" s="2">
        <v>9</v>
      </c>
      <c r="C17" s="2" t="s">
        <v>56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7">
        <f t="shared" si="3"/>
        <v>15</v>
      </c>
      <c r="J17" s="8">
        <f t="shared" si="1"/>
        <v>3</v>
      </c>
      <c r="K17" s="11" t="str">
        <f t="shared" si="2"/>
        <v>ІІІ ур</v>
      </c>
    </row>
    <row r="18" spans="2:11">
      <c r="B18" s="2">
        <v>10</v>
      </c>
      <c r="C18" s="12" t="s">
        <v>64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7">
        <f t="shared" si="0"/>
        <v>15</v>
      </c>
      <c r="J18" s="8">
        <f t="shared" si="1"/>
        <v>3</v>
      </c>
      <c r="K18" s="11" t="str">
        <f t="shared" si="2"/>
        <v>ІІІ ур</v>
      </c>
    </row>
    <row r="19" spans="2:11">
      <c r="B19" s="2">
        <v>11</v>
      </c>
      <c r="C19" s="2" t="s">
        <v>57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7">
        <f t="shared" si="3"/>
        <v>15</v>
      </c>
      <c r="J19" s="8">
        <f t="shared" si="1"/>
        <v>3</v>
      </c>
      <c r="K19" s="11" t="str">
        <f t="shared" si="2"/>
        <v>ІІІ ур</v>
      </c>
    </row>
    <row r="20" spans="2:11">
      <c r="B20" s="2">
        <v>12</v>
      </c>
      <c r="C20" s="12" t="s">
        <v>65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7">
        <f t="shared" si="0"/>
        <v>15</v>
      </c>
      <c r="J20" s="8">
        <f t="shared" si="1"/>
        <v>3</v>
      </c>
      <c r="K20" s="11" t="str">
        <f t="shared" si="2"/>
        <v>ІІІ ур</v>
      </c>
    </row>
    <row r="21" spans="2:11">
      <c r="B21" s="2">
        <v>13</v>
      </c>
      <c r="C21" s="2" t="s">
        <v>43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7">
        <f t="shared" si="3"/>
        <v>15</v>
      </c>
      <c r="J21" s="8">
        <f t="shared" si="1"/>
        <v>3</v>
      </c>
      <c r="K21" s="11" t="str">
        <f t="shared" si="2"/>
        <v>ІІІ ур</v>
      </c>
    </row>
    <row r="22" spans="2:11">
      <c r="B22" s="2">
        <v>14</v>
      </c>
      <c r="C22" s="2" t="s">
        <v>50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7">
        <f t="shared" si="0"/>
        <v>15</v>
      </c>
      <c r="J22" s="8">
        <f t="shared" si="1"/>
        <v>3</v>
      </c>
      <c r="K22" s="11" t="str">
        <f t="shared" si="2"/>
        <v>ІІІ ур</v>
      </c>
    </row>
    <row r="23" spans="2:11">
      <c r="B23" s="2">
        <v>15</v>
      </c>
      <c r="C23" s="2" t="s">
        <v>46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7">
        <f t="shared" si="3"/>
        <v>15</v>
      </c>
      <c r="J23" s="8">
        <f t="shared" si="1"/>
        <v>3</v>
      </c>
      <c r="K23" s="11" t="str">
        <f t="shared" si="2"/>
        <v>ІІІ ур</v>
      </c>
    </row>
    <row r="24" spans="2:11">
      <c r="B24" s="2">
        <v>16</v>
      </c>
      <c r="C24" s="2" t="s">
        <v>47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7">
        <f t="shared" si="0"/>
        <v>15</v>
      </c>
      <c r="J24" s="8">
        <f t="shared" si="1"/>
        <v>3</v>
      </c>
      <c r="K24" s="11" t="str">
        <f t="shared" si="2"/>
        <v>ІІІ ур</v>
      </c>
    </row>
    <row r="25" spans="2:11">
      <c r="B25" s="2">
        <v>17</v>
      </c>
      <c r="C25" s="2" t="s">
        <v>58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7">
        <f t="shared" si="3"/>
        <v>15</v>
      </c>
      <c r="J25" s="8">
        <f t="shared" si="1"/>
        <v>3</v>
      </c>
      <c r="K25" s="11" t="str">
        <f t="shared" si="2"/>
        <v>ІІІ ур</v>
      </c>
    </row>
    <row r="26" spans="2:11">
      <c r="B26" s="2">
        <v>18</v>
      </c>
      <c r="C26" s="2" t="s">
        <v>66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7">
        <f t="shared" si="0"/>
        <v>15</v>
      </c>
      <c r="J26" s="8">
        <f t="shared" si="1"/>
        <v>3</v>
      </c>
      <c r="K26" s="11" t="str">
        <f t="shared" si="2"/>
        <v>ІІІ ур</v>
      </c>
    </row>
    <row r="27" spans="2:11">
      <c r="B27" s="2">
        <v>19</v>
      </c>
      <c r="C27" s="2" t="s">
        <v>67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7">
        <f t="shared" si="3"/>
        <v>15</v>
      </c>
      <c r="J27" s="8">
        <f t="shared" si="1"/>
        <v>3</v>
      </c>
      <c r="K27" s="11" t="str">
        <f t="shared" si="2"/>
        <v>ІІІ ур</v>
      </c>
    </row>
    <row r="28" spans="2:11">
      <c r="B28" s="2">
        <v>20</v>
      </c>
      <c r="C28" s="2" t="s">
        <v>68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7">
        <f t="shared" si="0"/>
        <v>15</v>
      </c>
      <c r="J28" s="8">
        <f t="shared" si="1"/>
        <v>3</v>
      </c>
      <c r="K28" s="11" t="str">
        <f t="shared" si="2"/>
        <v>ІІІ ур</v>
      </c>
    </row>
    <row r="29" spans="2:11">
      <c r="B29" s="2">
        <v>21</v>
      </c>
      <c r="C29" s="12" t="s">
        <v>69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7">
        <f t="shared" si="3"/>
        <v>15</v>
      </c>
      <c r="J29" s="8">
        <f t="shared" si="1"/>
        <v>3</v>
      </c>
      <c r="K29" s="11" t="str">
        <f t="shared" si="2"/>
        <v>ІІІ ур</v>
      </c>
    </row>
    <row r="30" spans="2:11">
      <c r="B30" s="2">
        <v>22</v>
      </c>
      <c r="C30" s="2" t="s">
        <v>59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7">
        <f t="shared" si="0"/>
        <v>15</v>
      </c>
      <c r="J30" s="8">
        <f t="shared" si="1"/>
        <v>3</v>
      </c>
      <c r="K30" s="11" t="str">
        <f t="shared" si="2"/>
        <v>ІІІ ур</v>
      </c>
    </row>
    <row r="31" spans="2:11">
      <c r="B31" s="2">
        <v>23</v>
      </c>
      <c r="C31" s="2" t="s">
        <v>48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7">
        <f t="shared" si="3"/>
        <v>15</v>
      </c>
      <c r="J31" s="8">
        <f t="shared" si="1"/>
        <v>3</v>
      </c>
      <c r="K31" s="11" t="str">
        <f t="shared" si="2"/>
        <v>ІІІ ур</v>
      </c>
    </row>
    <row r="32" spans="2:11">
      <c r="B32" s="2">
        <v>24</v>
      </c>
      <c r="C32" s="2"/>
      <c r="D32" s="2"/>
      <c r="E32" s="2"/>
      <c r="F32" s="2"/>
      <c r="G32" s="2"/>
      <c r="H32" s="2"/>
      <c r="I32" s="7"/>
      <c r="J32" s="8"/>
      <c r="K32" s="11" t="str">
        <f>IF(D32="","",VLOOKUP(J32,$J$94:$K$96,2,TRUE))</f>
        <v/>
      </c>
    </row>
    <row r="33" spans="2:11">
      <c r="B33" s="26"/>
      <c r="C33" s="26"/>
      <c r="D33" s="35"/>
      <c r="E33" s="36"/>
      <c r="F33" s="36"/>
      <c r="G33" s="36"/>
      <c r="H33" s="36"/>
      <c r="I33" s="37"/>
      <c r="J33" s="4" t="s">
        <v>8</v>
      </c>
      <c r="K33" s="14" t="s">
        <v>9</v>
      </c>
    </row>
    <row r="34" spans="2:11">
      <c r="B34" s="27"/>
      <c r="C34" s="27"/>
      <c r="D34" s="32" t="s">
        <v>13</v>
      </c>
      <c r="E34" s="33"/>
      <c r="F34" s="33"/>
      <c r="G34" s="33"/>
      <c r="H34" s="33"/>
      <c r="I34" s="34"/>
      <c r="J34" s="14">
        <f>COUNTA(C9:C32)</f>
        <v>23</v>
      </c>
      <c r="K34" s="14">
        <v>100</v>
      </c>
    </row>
    <row r="35" spans="2:11">
      <c r="B35" s="27"/>
      <c r="C35" s="27"/>
      <c r="D35" s="29" t="s">
        <v>10</v>
      </c>
      <c r="E35" s="30"/>
      <c r="F35" s="30"/>
      <c r="G35" s="30"/>
      <c r="H35" s="30"/>
      <c r="I35" s="31"/>
      <c r="J35" s="5">
        <f>COUNTIF(K9:K32,"І ур")</f>
        <v>0</v>
      </c>
      <c r="K35" s="3">
        <f>(J35/J34)*100</f>
        <v>0</v>
      </c>
    </row>
    <row r="36" spans="2:11">
      <c r="B36" s="27"/>
      <c r="C36" s="27"/>
      <c r="D36" s="29" t="s">
        <v>11</v>
      </c>
      <c r="E36" s="30"/>
      <c r="F36" s="30"/>
      <c r="G36" s="30"/>
      <c r="H36" s="30"/>
      <c r="I36" s="31"/>
      <c r="J36" s="5">
        <f>COUNTIF(K9:K32,"ІІ ур")</f>
        <v>0</v>
      </c>
      <c r="K36" s="3">
        <f>(J36/J34)*100</f>
        <v>0</v>
      </c>
    </row>
    <row r="37" spans="2:11">
      <c r="B37" s="28"/>
      <c r="C37" s="28"/>
      <c r="D37" s="29" t="s">
        <v>12</v>
      </c>
      <c r="E37" s="30"/>
      <c r="F37" s="30"/>
      <c r="G37" s="30"/>
      <c r="H37" s="30"/>
      <c r="I37" s="31"/>
      <c r="J37" s="5">
        <f>COUNTIF(K9:K32,"ІІІ ур")</f>
        <v>23</v>
      </c>
      <c r="K37" s="3">
        <f>(J37/J34)*100</f>
        <v>100</v>
      </c>
    </row>
    <row r="94" spans="10:11">
      <c r="J94" s="6">
        <v>1</v>
      </c>
      <c r="K94" s="6" t="s">
        <v>14</v>
      </c>
    </row>
    <row r="95" spans="10:11">
      <c r="J95" s="6">
        <v>1.6</v>
      </c>
      <c r="K95" s="6" t="s">
        <v>15</v>
      </c>
    </row>
    <row r="96" spans="10:11">
      <c r="J96" s="6">
        <v>2.6</v>
      </c>
      <c r="K96" s="6" t="s">
        <v>16</v>
      </c>
    </row>
  </sheetData>
  <autoFilter ref="K1:K39"/>
  <mergeCells count="17">
    <mergeCell ref="A2:L2"/>
    <mergeCell ref="A3:L3"/>
    <mergeCell ref="A4:L4"/>
    <mergeCell ref="B6:K6"/>
    <mergeCell ref="B7:B8"/>
    <mergeCell ref="C7:C8"/>
    <mergeCell ref="D7:H7"/>
    <mergeCell ref="I7:I8"/>
    <mergeCell ref="J7:J8"/>
    <mergeCell ref="K7:K8"/>
    <mergeCell ref="B33:B37"/>
    <mergeCell ref="C33:C37"/>
    <mergeCell ref="D33:I33"/>
    <mergeCell ref="D35:I35"/>
    <mergeCell ref="D36:I36"/>
    <mergeCell ref="D37:I37"/>
    <mergeCell ref="D34:I34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2023-03-28T17:34:22Z</dcterms:modified>
</cp:coreProperties>
</file>